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ißmantel\Stadtrat\Stadtrat\SR-7.LP\2022_11_17\"/>
    </mc:Choice>
  </mc:AlternateContent>
  <xr:revisionPtr revIDLastSave="0" documentId="8_{8502798A-EF18-4106-8943-25175F94CAFB}" xr6:coauthVersionLast="47" xr6:coauthVersionMax="47" xr10:uidLastSave="{00000000-0000-0000-0000-000000000000}"/>
  <bookViews>
    <workbookView xWindow="28680" yWindow="-210" windowWidth="29040" windowHeight="15840" xr2:uid="{9C12285E-8303-4C5E-A765-34F882BE436C}"/>
  </bookViews>
  <sheets>
    <sheet name="Tabelle1" sheetId="1" r:id="rId1"/>
    <sheet name="2021" sheetId="2" r:id="rId2"/>
    <sheet name="2020" sheetId="3" r:id="rId3"/>
    <sheet name="2019" sheetId="4" r:id="rId4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6" i="4" l="1"/>
  <c r="Q16" i="4"/>
  <c r="R17" i="4"/>
  <c r="F29" i="1"/>
  <c r="G26" i="1"/>
  <c r="K26" i="1"/>
  <c r="K28" i="1"/>
  <c r="K30" i="1"/>
  <c r="K21" i="1"/>
  <c r="H14" i="1"/>
  <c r="I14" i="1"/>
  <c r="J14" i="1"/>
  <c r="K14" i="1"/>
  <c r="H7" i="1"/>
  <c r="I7" i="1"/>
  <c r="J7" i="1"/>
  <c r="K7" i="1"/>
  <c r="K24" i="1"/>
  <c r="E26" i="1"/>
  <c r="F27" i="1"/>
  <c r="F28" i="1"/>
  <c r="O28" i="3"/>
  <c r="N28" i="3"/>
  <c r="O29" i="3"/>
  <c r="W32" i="2"/>
  <c r="V32" i="2"/>
  <c r="W33" i="2"/>
</calcChain>
</file>

<file path=xl/sharedStrings.xml><?xml version="1.0" encoding="utf-8"?>
<sst xmlns="http://schemas.openxmlformats.org/spreadsheetml/2006/main" count="780" uniqueCount="276">
  <si>
    <t>Berechnung der kalkulatorischen Abschreibung</t>
  </si>
  <si>
    <t>AHK</t>
  </si>
  <si>
    <t>Zuwendungen</t>
  </si>
  <si>
    <t>Aktivierungszeitpunkt</t>
  </si>
  <si>
    <t>Gesamtnutzungsdauer</t>
  </si>
  <si>
    <t>Drehleiter</t>
  </si>
  <si>
    <t>DLAK 23/12</t>
  </si>
  <si>
    <t>Berechnung der kalkulatorischen Zinsen</t>
  </si>
  <si>
    <t>AfA 2023</t>
  </si>
  <si>
    <t>AfA 2024</t>
  </si>
  <si>
    <t>AfA 2025</t>
  </si>
  <si>
    <t>Mittelwert 2023-2025</t>
  </si>
  <si>
    <t>Zins 2023</t>
  </si>
  <si>
    <t>Zins 2024</t>
  </si>
  <si>
    <t>Zins 2025</t>
  </si>
  <si>
    <t>Fahrzeugkosten</t>
  </si>
  <si>
    <t>Versicherung</t>
  </si>
  <si>
    <t>Gesamtkosten</t>
  </si>
  <si>
    <t>verteilt auf Einsatzstunden Fahrzeug</t>
  </si>
  <si>
    <t>Einsatzstunden</t>
  </si>
  <si>
    <t>Schnitt</t>
  </si>
  <si>
    <t>Einsatzübersicht Jahr 2021</t>
  </si>
  <si>
    <t>Lfd. Nummer</t>
  </si>
  <si>
    <t>Einsatz-ID</t>
  </si>
  <si>
    <t>Dienststelle</t>
  </si>
  <si>
    <t>Einsatznummer (Leiststelle)</t>
  </si>
  <si>
    <t>Einsatznummer (intern)</t>
  </si>
  <si>
    <t>Beginn Datum</t>
  </si>
  <si>
    <t>Beginn Zeit</t>
  </si>
  <si>
    <t>Ende Datum</t>
  </si>
  <si>
    <t>Ende Zeit</t>
  </si>
  <si>
    <t>Anzahl Verletzte (extern)</t>
  </si>
  <si>
    <t>Anzahl Verletzte (eigene Kräfte)</t>
  </si>
  <si>
    <t>Anzahl Tote (extern)</t>
  </si>
  <si>
    <t>Anzahl Tote (eigene Kräfte)</t>
  </si>
  <si>
    <t>Anzahl gerettete Personen</t>
  </si>
  <si>
    <t>Kurzbeschreibung</t>
  </si>
  <si>
    <t>Alarmierungsart</t>
  </si>
  <si>
    <t>Typ</t>
  </si>
  <si>
    <t>Einsatzart</t>
  </si>
  <si>
    <t>Stichwort</t>
  </si>
  <si>
    <t>Einsatzleiter</t>
  </si>
  <si>
    <t>#FW</t>
  </si>
  <si>
    <t>#FZ</t>
  </si>
  <si>
    <t>Std.</t>
  </si>
  <si>
    <t>Std. ges.</t>
  </si>
  <si>
    <t>Teiln.</t>
  </si>
  <si>
    <t>Teiln. ges.</t>
  </si>
  <si>
    <t>überörtl. Einsatz</t>
  </si>
  <si>
    <t>Einsatzort (Firma)</t>
  </si>
  <si>
    <t>0055 / 2021</t>
  </si>
  <si>
    <t>Großdittmannsdorf</t>
  </si>
  <si>
    <t>Waldbrand</t>
  </si>
  <si>
    <t>Brandeinsatz</t>
  </si>
  <si>
    <t>waldbrand</t>
  </si>
  <si>
    <t>20 x 20 meter brand wald bestädigt !</t>
  </si>
  <si>
    <t>Gehre, Daniel</t>
  </si>
  <si>
    <t>Nein</t>
  </si>
  <si>
    <t>0058 / 2021</t>
  </si>
  <si>
    <t>Bärnsdorf</t>
  </si>
  <si>
    <t>3xLKW VKU mind 2 verl. Person</t>
  </si>
  <si>
    <t>Hilfeleistung</t>
  </si>
  <si>
    <t>Hilfeleistung groß</t>
  </si>
  <si>
    <t>Ziller, Robert</t>
  </si>
  <si>
    <t>Ja</t>
  </si>
  <si>
    <t>0106 / 2021</t>
  </si>
  <si>
    <t>Drohne von Glaubitz und Bärnsdorf suchen Waldgebiete nach Kadavar ab</t>
  </si>
  <si>
    <t>Sonstiges</t>
  </si>
  <si>
    <t>sonstiges</t>
  </si>
  <si>
    <t>allgemein</t>
  </si>
  <si>
    <t>Mambk, Marcus</t>
  </si>
  <si>
    <t>0043 / 2021</t>
  </si>
  <si>
    <t>b-groß-k</t>
  </si>
  <si>
    <t>Brand groß</t>
  </si>
  <si>
    <t>Anforderung Drohne</t>
  </si>
  <si>
    <t>0033 / 2021</t>
  </si>
  <si>
    <t>Ölspur</t>
  </si>
  <si>
    <t>ölspur</t>
  </si>
  <si>
    <t>auslaufendes Heizöl auf Straße, nicht beherschbar</t>
  </si>
  <si>
    <t>Schmiedgen, André</t>
  </si>
  <si>
    <t>0092 / 2021</t>
  </si>
  <si>
    <t>Radeburg</t>
  </si>
  <si>
    <t>automatischer Meldereinlauf</t>
  </si>
  <si>
    <t>Brand BMA</t>
  </si>
  <si>
    <t>Fleischer, Jens</t>
  </si>
  <si>
    <t>Seniorenwohnanlage</t>
  </si>
  <si>
    <t>0090 / 2021</t>
  </si>
  <si>
    <t>Brand mittel</t>
  </si>
  <si>
    <t>0085 / 2021</t>
  </si>
  <si>
    <t>0084 / 2021</t>
  </si>
  <si>
    <t>0079 / 2021</t>
  </si>
  <si>
    <t>Dachser</t>
  </si>
  <si>
    <t>0078 / 2021</t>
  </si>
  <si>
    <t>0073 / 2021</t>
  </si>
  <si>
    <t>erneuter Einlauf</t>
  </si>
  <si>
    <t>Mitras Composites Systems GmbH</t>
  </si>
  <si>
    <t>0072 / 2021</t>
  </si>
  <si>
    <t>Thomas, Kay</t>
  </si>
  <si>
    <t>0064 / 2021</t>
  </si>
  <si>
    <t>0040 / 2021</t>
  </si>
  <si>
    <t>Berbisdorf</t>
  </si>
  <si>
    <t>m</t>
  </si>
  <si>
    <t>Michael, Gert</t>
  </si>
  <si>
    <t>Lidl GmbH</t>
  </si>
  <si>
    <t>0039 / 2021</t>
  </si>
  <si>
    <t>0032 / 2021</t>
  </si>
  <si>
    <t>Druckerei Vetters GmbH &amp; Co.KG</t>
  </si>
  <si>
    <t>0029 / 2021</t>
  </si>
  <si>
    <t>0018 / 2021</t>
  </si>
  <si>
    <t>Thieme, Ralf</t>
  </si>
  <si>
    <t>Schenker Deutschland AG</t>
  </si>
  <si>
    <t>0016 / 2021</t>
  </si>
  <si>
    <t>Geriatrische Rehaklinik Radeburg GmbH</t>
  </si>
  <si>
    <t>0116 / 2021</t>
  </si>
  <si>
    <t>Brand Bungalow, Person noch drin</t>
  </si>
  <si>
    <t>b-groß-u</t>
  </si>
  <si>
    <t>0101 / 2021</t>
  </si>
  <si>
    <t>Brand Gartenlaube</t>
  </si>
  <si>
    <t>0096 / 2021</t>
  </si>
  <si>
    <t>Radebeul - Kötzschenbroda</t>
  </si>
  <si>
    <t>brennt Holzhaus mit Mültonnen</t>
  </si>
  <si>
    <t>Mittelbrand - Garagen / Nebengebäude</t>
  </si>
  <si>
    <t>Gründel, Frank</t>
  </si>
  <si>
    <t>0086 / 2021</t>
  </si>
  <si>
    <t>Wohnung brennt Bewohner raus</t>
  </si>
  <si>
    <t>Hähre, Stefan</t>
  </si>
  <si>
    <t>0099 / 2021</t>
  </si>
  <si>
    <t>kam über Dritte Brand Garage/Schuppen? weißer Rauch</t>
  </si>
  <si>
    <t>b-mittel-u</t>
  </si>
  <si>
    <t>Wutke, Henryk</t>
  </si>
  <si>
    <t>0098 / 2021</t>
  </si>
  <si>
    <t>brandgeruch, kein feuerschein</t>
  </si>
  <si>
    <t>Koitzsch, Daniel</t>
  </si>
  <si>
    <t>0089 / 2021</t>
  </si>
  <si>
    <t>Starke Rauchentwicklung in Kleingartensparte</t>
  </si>
  <si>
    <t>Einsatzübersicht Jahr 2020</t>
  </si>
  <si>
    <t>Gesamtstatus</t>
  </si>
  <si>
    <t>Gefahrstoffexposition</t>
  </si>
  <si>
    <t>Gewalt geggen Einsatzkräfte</t>
  </si>
  <si>
    <t>Vorschlag Kostenpflichtig</t>
  </si>
  <si>
    <t>Einsatzort (Name)</t>
  </si>
  <si>
    <t>Einsatzort (Strasse)</t>
  </si>
  <si>
    <t>Einsatzort (Hausnummer)</t>
  </si>
  <si>
    <t>Einsatzort (Plz)</t>
  </si>
  <si>
    <t>Einsatzort (Ort)</t>
  </si>
  <si>
    <t>Einsatzobjekt</t>
  </si>
  <si>
    <t>Abgeschlossen</t>
  </si>
  <si>
    <t xml:space="preserve"> </t>
  </si>
  <si>
    <t>01561</t>
  </si>
  <si>
    <t>0130 / 2020</t>
  </si>
  <si>
    <t>brennt Gaststätte "Herr Gevatter" rauch aus Dachstuhl</t>
  </si>
  <si>
    <t>Zehrener Straße</t>
  </si>
  <si>
    <t>01665</t>
  </si>
  <si>
    <t>Wölkisch</t>
  </si>
  <si>
    <t>0125 / 2020</t>
  </si>
  <si>
    <t>Dachstuhlbrand, Nachforderung Drohne</t>
  </si>
  <si>
    <t>Dresdner Straße</t>
  </si>
  <si>
    <t>01640</t>
  </si>
  <si>
    <t>Sörnewitz</t>
  </si>
  <si>
    <t>0122 / 2020</t>
  </si>
  <si>
    <t>große Rauchentwicklung</t>
  </si>
  <si>
    <t>Großenhainer Straße</t>
  </si>
  <si>
    <t>01471</t>
  </si>
  <si>
    <t>0113 / 2020</t>
  </si>
  <si>
    <t>brennt Scheune, Pol kommt</t>
  </si>
  <si>
    <t>Rosengässchen</t>
  </si>
  <si>
    <t>Niedermuschütz</t>
  </si>
  <si>
    <t>0102 / 2020</t>
  </si>
  <si>
    <t>Brennt Scheune</t>
  </si>
  <si>
    <t>Heynitzer Straße</t>
  </si>
  <si>
    <t>60a</t>
  </si>
  <si>
    <t>01683</t>
  </si>
  <si>
    <t>Heynitz</t>
  </si>
  <si>
    <t>0087 / 2020</t>
  </si>
  <si>
    <t>starke Rauchentwicklung, schwarzer Rauch, Knallgeräusche</t>
  </si>
  <si>
    <t>Sönitzer Straße</t>
  </si>
  <si>
    <t>Sönitz</t>
  </si>
  <si>
    <t>0042 / 2020</t>
  </si>
  <si>
    <t>Brand in Gartenanlage</t>
  </si>
  <si>
    <t>Nossener Straße</t>
  </si>
  <si>
    <t>01662</t>
  </si>
  <si>
    <t>Meißen</t>
  </si>
  <si>
    <t>0030 / 2020</t>
  </si>
  <si>
    <t>vermutlich Brand Wald</t>
  </si>
  <si>
    <t>Grüner Weg</t>
  </si>
  <si>
    <t>Rhäsa</t>
  </si>
  <si>
    <t>0021 / 2020</t>
  </si>
  <si>
    <t>Brand Dach</t>
  </si>
  <si>
    <t>Kronospan GmbH</t>
  </si>
  <si>
    <t>Mühlbacher Str.</t>
  </si>
  <si>
    <t>Lampertswalde</t>
  </si>
  <si>
    <t>0013 / 2020</t>
  </si>
  <si>
    <t>Brand Schuppen/Scheune</t>
  </si>
  <si>
    <t>Naunhofer Str.</t>
  </si>
  <si>
    <t>Priestewiz</t>
  </si>
  <si>
    <t>0011 / 2020</t>
  </si>
  <si>
    <t>Humushaufen brennt</t>
  </si>
  <si>
    <t>Humuswerk Otto</t>
  </si>
  <si>
    <t>Hof Buschberg</t>
  </si>
  <si>
    <t>Klipphausen</t>
  </si>
  <si>
    <t>0005 / 2020</t>
  </si>
  <si>
    <t>Brand Dachstuhl</t>
  </si>
  <si>
    <t>Obergasse</t>
  </si>
  <si>
    <t>0129 / 2020</t>
  </si>
  <si>
    <t>brennt PKW</t>
  </si>
  <si>
    <t>A13 AS Marsdorf -&gt; AS Radeburg</t>
  </si>
  <si>
    <t>0036 / 2020</t>
  </si>
  <si>
    <t>Brand Balkon</t>
  </si>
  <si>
    <t>Werner, Sven</t>
  </si>
  <si>
    <t>Meißner Berg</t>
  </si>
  <si>
    <t>0017 / 2020</t>
  </si>
  <si>
    <t>Rauchmelder in Wohnung piept, evtl eine Person in Wohnung</t>
  </si>
  <si>
    <t>Bahnhofstraße</t>
  </si>
  <si>
    <t>0124 / 2020</t>
  </si>
  <si>
    <t>Initial Cleanrooms</t>
  </si>
  <si>
    <t>Ottostraße</t>
  </si>
  <si>
    <t>0123 / 2020</t>
  </si>
  <si>
    <t>Mitras Composites SystemsGmbH</t>
  </si>
  <si>
    <t>0118 / 2020</t>
  </si>
  <si>
    <t>0099 / 2020</t>
  </si>
  <si>
    <t>automatischer Meldereinlauf, mit Kran in Linearmelder gefahren</t>
  </si>
  <si>
    <t xml:space="preserve"> Mitras Composites Systems GmbH</t>
  </si>
  <si>
    <t>Bahnhofsstraße</t>
  </si>
  <si>
    <t>0098 / 2020</t>
  </si>
  <si>
    <t>An der Autobahn</t>
  </si>
  <si>
    <t>0095 / 2020</t>
  </si>
  <si>
    <t>DACHSER SE Logistikzentrum Dresden</t>
  </si>
  <si>
    <t>Thomas-Dachser-Straße</t>
  </si>
  <si>
    <t>0062 / 2020</t>
  </si>
  <si>
    <t>Meitsch, Torsten</t>
  </si>
  <si>
    <t>Mitras Composite Systems GmbH</t>
  </si>
  <si>
    <t>0009 / 2020</t>
  </si>
  <si>
    <t>AWO Pflegewohnheim Rödern</t>
  </si>
  <si>
    <t>Ebersbacher Weg</t>
  </si>
  <si>
    <t>1b</t>
  </si>
  <si>
    <t>Ebersbach OT Rödern</t>
  </si>
  <si>
    <t>Stunden OF:</t>
  </si>
  <si>
    <t>Stunden Gesamt:</t>
  </si>
  <si>
    <t>Teilnehmer OF:</t>
  </si>
  <si>
    <t>Teilnehmer Gesamt:</t>
  </si>
  <si>
    <t>Einsatzübersicht Jahr 2019</t>
  </si>
  <si>
    <t>0046 / 2019</t>
  </si>
  <si>
    <t>0038 / 2019</t>
  </si>
  <si>
    <t>0037 / 2019</t>
  </si>
  <si>
    <t>0004 / 2019</t>
  </si>
  <si>
    <t>Ulbrich, Torsten</t>
  </si>
  <si>
    <t>Selgros Cash&amp;Carry</t>
  </si>
  <si>
    <t>0139 / 2019</t>
  </si>
  <si>
    <t>Rauch aus Dachstuhl</t>
  </si>
  <si>
    <t>0132 / 2019</t>
  </si>
  <si>
    <t>Brandmeldeanlage</t>
  </si>
  <si>
    <t>Christen, Andreas</t>
  </si>
  <si>
    <t>Dachser SE</t>
  </si>
  <si>
    <t>0144 / 2019</t>
  </si>
  <si>
    <t>Großmann, Frank</t>
  </si>
  <si>
    <t>Landesbühnen Sachsen</t>
  </si>
  <si>
    <t>0127 / 2019</t>
  </si>
  <si>
    <t>Melder</t>
  </si>
  <si>
    <t>Druckerei Vetters</t>
  </si>
  <si>
    <t>0140 / 2019</t>
  </si>
  <si>
    <t>Lotze, Tobias</t>
  </si>
  <si>
    <t>0123 / 2019</t>
  </si>
  <si>
    <t>Wohnungsbrand</t>
  </si>
  <si>
    <t>Posselt, Ralf</t>
  </si>
  <si>
    <t>0097 / 2019</t>
  </si>
  <si>
    <t>automatische Meldereinlauf</t>
  </si>
  <si>
    <t>Wartungsvertrag Aufbau, AU/HU/SP</t>
  </si>
  <si>
    <t>(s. Preisblatt Ausschreibung)</t>
  </si>
  <si>
    <t>Vorhaltekosten Drehleiter DLAK 23/12</t>
  </si>
  <si>
    <t>Anfrage KSA 10/2022</t>
  </si>
  <si>
    <t>abzüglich 20%</t>
  </si>
  <si>
    <t>(BMA, ab B-mittel-U)</t>
  </si>
  <si>
    <t>Einsätze</t>
  </si>
  <si>
    <t>hohe Zahl, da Großbrand</t>
  </si>
  <si>
    <t>Gemeindeanteil</t>
  </si>
  <si>
    <t>0,25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</si>
</sst>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dd\.mm\.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6"/>
      <color rgb="FF990000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u val="double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44" fontId="0" fillId="0" borderId="0" xfId="1" applyFont="1"/>
    <xf numFmtId="0" fontId="2" fillId="0" borderId="0" xfId="0" applyFont="1" applyFill="1" applyBorder="1" applyAlignment="1"/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/>
    </xf>
    <xf numFmtId="10" fontId="2" fillId="3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165" fontId="0" fillId="0" borderId="0" xfId="1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165" fontId="2" fillId="0" borderId="0" xfId="0" applyNumberFormat="1" applyFont="1"/>
    <xf numFmtId="44" fontId="2" fillId="0" borderId="0" xfId="0" applyNumberFormat="1" applyFont="1"/>
    <xf numFmtId="0" fontId="4" fillId="0" borderId="0" xfId="2" applyFont="1"/>
    <xf numFmtId="0" fontId="3" fillId="0" borderId="0" xfId="2"/>
    <xf numFmtId="0" fontId="3" fillId="0" borderId="0" xfId="2" applyAlignment="1">
      <alignment horizontal="center" vertical="center"/>
    </xf>
    <xf numFmtId="0" fontId="3" fillId="0" borderId="0" xfId="2" applyAlignment="1">
      <alignment horizontal="center"/>
    </xf>
    <xf numFmtId="0" fontId="5" fillId="4" borderId="4" xfId="2" applyFont="1" applyFill="1" applyBorder="1" applyAlignment="1">
      <alignment horizontal="left"/>
    </xf>
    <xf numFmtId="0" fontId="5" fillId="4" borderId="4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/>
    </xf>
    <xf numFmtId="0" fontId="6" fillId="5" borderId="4" xfId="2" applyFont="1" applyFill="1" applyBorder="1" applyAlignment="1">
      <alignment horizontal="left"/>
    </xf>
    <xf numFmtId="0" fontId="3" fillId="0" borderId="4" xfId="2" applyBorder="1" applyAlignment="1">
      <alignment horizontal="left"/>
    </xf>
    <xf numFmtId="166" fontId="6" fillId="5" borderId="4" xfId="2" applyNumberFormat="1" applyFont="1" applyFill="1" applyBorder="1" applyAlignment="1">
      <alignment horizontal="left"/>
    </xf>
    <xf numFmtId="20" fontId="6" fillId="5" borderId="4" xfId="2" applyNumberFormat="1" applyFont="1" applyFill="1" applyBorder="1" applyAlignment="1">
      <alignment horizontal="left"/>
    </xf>
    <xf numFmtId="0" fontId="6" fillId="5" borderId="4" xfId="2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center"/>
    </xf>
    <xf numFmtId="0" fontId="6" fillId="5" borderId="4" xfId="2" applyFont="1" applyFill="1" applyBorder="1" applyAlignment="1">
      <alignment horizontal="right"/>
    </xf>
    <xf numFmtId="0" fontId="7" fillId="0" borderId="0" xfId="2" applyFont="1" applyAlignment="1">
      <alignment horizontal="center"/>
    </xf>
    <xf numFmtId="0" fontId="7" fillId="0" borderId="0" xfId="2" applyFont="1"/>
    <xf numFmtId="2" fontId="8" fillId="0" borderId="0" xfId="2" applyNumberFormat="1" applyFont="1"/>
    <xf numFmtId="2" fontId="2" fillId="2" borderId="2" xfId="0" applyNumberFormat="1" applyFont="1" applyFill="1" applyBorder="1" applyAlignment="1">
      <alignment horizontal="center"/>
    </xf>
    <xf numFmtId="165" fontId="2" fillId="0" borderId="5" xfId="1" applyNumberFormat="1" applyFont="1" applyBorder="1"/>
    <xf numFmtId="44" fontId="9" fillId="2" borderId="3" xfId="1" applyFont="1" applyFill="1" applyBorder="1"/>
    <xf numFmtId="49" fontId="6" fillId="5" borderId="4" xfId="2" applyNumberFormat="1" applyFont="1" applyFill="1" applyBorder="1" applyAlignment="1">
      <alignment horizontal="left"/>
    </xf>
    <xf numFmtId="0" fontId="7" fillId="0" borderId="0" xfId="2" applyFont="1" applyAlignment="1">
      <alignment horizontal="right"/>
    </xf>
    <xf numFmtId="0" fontId="8" fillId="0" borderId="0" xfId="2" applyFont="1"/>
    <xf numFmtId="0" fontId="10" fillId="5" borderId="0" xfId="2" applyFont="1" applyFill="1" applyAlignment="1">
      <alignment horizontal="right"/>
    </xf>
    <xf numFmtId="0" fontId="2" fillId="2" borderId="2" xfId="0" applyFont="1" applyFill="1" applyBorder="1" applyAlignment="1">
      <alignment horizontal="center"/>
    </xf>
    <xf numFmtId="165" fontId="11" fillId="0" borderId="0" xfId="0" applyNumberFormat="1" applyFont="1"/>
    <xf numFmtId="165" fontId="2" fillId="7" borderId="9" xfId="0" applyNumberFormat="1" applyFont="1" applyFill="1" applyBorder="1"/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2" fontId="0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</cellXfs>
  <cellStyles count="3">
    <cellStyle name="Standard" xfId="0" builtinId="0"/>
    <cellStyle name="Standard 2" xfId="2" xr:uid="{474E6B33-FB0A-4CAB-86CE-4F4C1519651C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D9174-D1EB-4C59-9B2C-48BFDB4DCF2E}">
  <sheetPr>
    <pageSetUpPr fitToPage="1"/>
  </sheetPr>
  <dimension ref="A1:M30"/>
  <sheetViews>
    <sheetView tabSelected="1" workbookViewId="0">
      <selection activeCell="N8" sqref="N8"/>
    </sheetView>
  </sheetViews>
  <sheetFormatPr baseColWidth="10" defaultRowHeight="15" x14ac:dyDescent="0.25"/>
  <cols>
    <col min="1" max="1" width="15.42578125" style="42" customWidth="1"/>
    <col min="2" max="2" width="11.140625" style="42" customWidth="1"/>
    <col min="3" max="3" width="10.42578125" style="42" customWidth="1"/>
    <col min="4" max="4" width="16.140625" style="42" customWidth="1"/>
    <col min="5" max="5" width="14.42578125" style="42" customWidth="1"/>
    <col min="6" max="6" width="21" style="42" customWidth="1"/>
    <col min="7" max="7" width="21.28515625" style="42" customWidth="1"/>
    <col min="8" max="8" width="12.28515625" style="42" customWidth="1"/>
    <col min="9" max="9" width="11.5703125" style="42" customWidth="1"/>
    <col min="10" max="10" width="10.85546875" style="42" customWidth="1"/>
    <col min="11" max="11" width="22.42578125" style="42" customWidth="1"/>
    <col min="12" max="16384" width="11.42578125" style="42"/>
  </cols>
  <sheetData>
    <row r="1" spans="1:13" ht="15.75" thickBot="1" x14ac:dyDescent="0.3">
      <c r="A1" s="57" t="s">
        <v>268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3" spans="1:13" x14ac:dyDescent="0.25">
      <c r="A3" s="51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3"/>
      <c r="L3" s="2"/>
      <c r="M3" s="2"/>
    </row>
    <row r="5" spans="1:13" ht="29.25" customHeight="1" x14ac:dyDescent="0.25">
      <c r="A5" s="3"/>
      <c r="B5" s="3"/>
      <c r="C5" s="3"/>
      <c r="D5" s="4" t="s">
        <v>1</v>
      </c>
      <c r="E5" s="5" t="s">
        <v>2</v>
      </c>
      <c r="F5" s="3" t="s">
        <v>3</v>
      </c>
      <c r="G5" s="3" t="s">
        <v>4</v>
      </c>
      <c r="H5" s="6" t="s">
        <v>8</v>
      </c>
      <c r="I5" s="6" t="s">
        <v>9</v>
      </c>
      <c r="J5" s="6" t="s">
        <v>10</v>
      </c>
      <c r="K5" s="3" t="s">
        <v>11</v>
      </c>
    </row>
    <row r="7" spans="1:13" x14ac:dyDescent="0.25">
      <c r="A7" s="42" t="s">
        <v>5</v>
      </c>
      <c r="B7" s="42" t="s">
        <v>6</v>
      </c>
      <c r="D7" s="1">
        <v>696972.29</v>
      </c>
      <c r="E7" s="1">
        <v>555600</v>
      </c>
      <c r="F7" s="43">
        <v>44835</v>
      </c>
      <c r="G7" s="44">
        <v>15</v>
      </c>
      <c r="H7" s="45">
        <f>($D7-$E7)/$G7</f>
        <v>9424.8193333333365</v>
      </c>
      <c r="I7" s="45">
        <f t="shared" ref="I7:J7" si="0">($D7-$E7)/$G7</f>
        <v>9424.8193333333365</v>
      </c>
      <c r="J7" s="45">
        <f t="shared" si="0"/>
        <v>9424.8193333333365</v>
      </c>
      <c r="K7" s="14">
        <f>AVERAGE(H7:J7)</f>
        <v>9424.8193333333365</v>
      </c>
    </row>
    <row r="10" spans="1:13" x14ac:dyDescent="0.25">
      <c r="A10" s="51" t="s">
        <v>7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</row>
    <row r="12" spans="1:13" ht="24" customHeight="1" x14ac:dyDescent="0.25">
      <c r="A12" s="3"/>
      <c r="B12" s="3"/>
      <c r="C12" s="7">
        <v>2.5000000000000001E-2</v>
      </c>
      <c r="D12" s="4" t="s">
        <v>1</v>
      </c>
      <c r="E12" s="5" t="s">
        <v>2</v>
      </c>
      <c r="F12" s="3" t="s">
        <v>3</v>
      </c>
      <c r="G12" s="3" t="s">
        <v>4</v>
      </c>
      <c r="H12" s="6" t="s">
        <v>12</v>
      </c>
      <c r="I12" s="6" t="s">
        <v>13</v>
      </c>
      <c r="J12" s="6" t="s">
        <v>14</v>
      </c>
      <c r="K12" s="3" t="s">
        <v>11</v>
      </c>
    </row>
    <row r="14" spans="1:13" x14ac:dyDescent="0.25">
      <c r="A14" s="42" t="s">
        <v>5</v>
      </c>
      <c r="B14" s="42" t="s">
        <v>6</v>
      </c>
      <c r="D14" s="1">
        <v>696972.29</v>
      </c>
      <c r="E14" s="1">
        <v>555600</v>
      </c>
      <c r="F14" s="43">
        <v>44835</v>
      </c>
      <c r="G14" s="44">
        <v>15</v>
      </c>
      <c r="H14" s="45">
        <f>($D14-$E14)/2*$C12</f>
        <v>1767.1536250000006</v>
      </c>
      <c r="I14" s="45">
        <f t="shared" ref="I14:J14" si="1">($D14-$E14)/2*$C12</f>
        <v>1767.1536250000006</v>
      </c>
      <c r="J14" s="45">
        <f t="shared" si="1"/>
        <v>1767.1536250000006</v>
      </c>
      <c r="K14" s="14">
        <f>AVERAGE(H14:J14)</f>
        <v>1767.1536250000006</v>
      </c>
    </row>
    <row r="17" spans="1:11" x14ac:dyDescent="0.25">
      <c r="A17" s="51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1" x14ac:dyDescent="0.25">
      <c r="A18" s="8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x14ac:dyDescent="0.25">
      <c r="A19" s="42" t="s">
        <v>16</v>
      </c>
      <c r="D19" s="42" t="s">
        <v>269</v>
      </c>
      <c r="K19" s="10">
        <v>450</v>
      </c>
    </row>
    <row r="20" spans="1:11" x14ac:dyDescent="0.25">
      <c r="A20" s="42" t="s">
        <v>266</v>
      </c>
      <c r="D20" s="42" t="s">
        <v>267</v>
      </c>
      <c r="K20" s="10">
        <v>3766</v>
      </c>
    </row>
    <row r="21" spans="1:11" x14ac:dyDescent="0.25">
      <c r="K21" s="33">
        <f>SUM(K19:K20)</f>
        <v>4216</v>
      </c>
    </row>
    <row r="23" spans="1:11" x14ac:dyDescent="0.2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9"/>
    </row>
    <row r="24" spans="1:11" x14ac:dyDescent="0.25">
      <c r="A24" s="9" t="s">
        <v>17</v>
      </c>
      <c r="K24" s="13">
        <f>K21+K14+K7</f>
        <v>15407.972958333337</v>
      </c>
    </row>
    <row r="26" spans="1:11" ht="17.25" x14ac:dyDescent="0.4">
      <c r="A26" s="11" t="s">
        <v>18</v>
      </c>
      <c r="B26" s="12"/>
      <c r="C26" s="12"/>
      <c r="D26" s="39" t="s">
        <v>272</v>
      </c>
      <c r="E26" s="39">
        <f>AVERAGE(D27:D29)</f>
        <v>18</v>
      </c>
      <c r="F26" s="39" t="s">
        <v>19</v>
      </c>
      <c r="G26" s="32">
        <f>E26*(AVERAGE(F27:F29))</f>
        <v>89.757330263633094</v>
      </c>
      <c r="H26" s="12"/>
      <c r="I26" s="12"/>
      <c r="J26" s="12"/>
      <c r="K26" s="34">
        <f>K24/G26</f>
        <v>171.66255851279675</v>
      </c>
    </row>
    <row r="27" spans="1:11" x14ac:dyDescent="0.25">
      <c r="B27" s="56" t="s">
        <v>271</v>
      </c>
      <c r="C27" s="56"/>
      <c r="D27" s="44">
        <v>20</v>
      </c>
      <c r="E27" s="44">
        <v>2021</v>
      </c>
      <c r="F27" s="50">
        <f>'2021'!W33</f>
        <v>5.1587323943661971</v>
      </c>
    </row>
    <row r="28" spans="1:11" x14ac:dyDescent="0.25">
      <c r="D28" s="44">
        <v>23</v>
      </c>
      <c r="E28" s="44">
        <v>2020</v>
      </c>
      <c r="F28" s="50">
        <f>'2020'!O29</f>
        <v>7.9072115384615378</v>
      </c>
      <c r="G28" s="42" t="s">
        <v>273</v>
      </c>
      <c r="I28" s="42" t="s">
        <v>270</v>
      </c>
      <c r="K28" s="40">
        <f>K26*0.8</f>
        <v>137.33004681023741</v>
      </c>
    </row>
    <row r="29" spans="1:11" ht="15.75" thickBot="1" x14ac:dyDescent="0.3">
      <c r="D29" s="44">
        <v>11</v>
      </c>
      <c r="E29" s="44">
        <v>2019</v>
      </c>
      <c r="F29" s="50">
        <f>'2019'!R17</f>
        <v>1.8936111111111111</v>
      </c>
      <c r="I29" s="42" t="s">
        <v>274</v>
      </c>
    </row>
    <row r="30" spans="1:11" ht="15.75" thickBot="1" x14ac:dyDescent="0.3">
      <c r="J30" s="42" t="s">
        <v>275</v>
      </c>
      <c r="K30" s="41">
        <f>K28/4</f>
        <v>34.332511702559351</v>
      </c>
    </row>
  </sheetData>
  <mergeCells count="5">
    <mergeCell ref="A3:K3"/>
    <mergeCell ref="A10:K10"/>
    <mergeCell ref="A17:K17"/>
    <mergeCell ref="B27:C27"/>
    <mergeCell ref="A1:K1"/>
  </mergeCells>
  <pageMargins left="0.25" right="0.25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86786-862E-45D3-AC6B-7A637BD21DD4}">
  <dimension ref="A1:AB33"/>
  <sheetViews>
    <sheetView workbookViewId="0">
      <selection activeCell="AA42" sqref="AA42"/>
    </sheetView>
  </sheetViews>
  <sheetFormatPr baseColWidth="10" defaultColWidth="9.140625" defaultRowHeight="15" x14ac:dyDescent="0.25"/>
  <cols>
    <col min="1" max="1" width="18" style="16" customWidth="1"/>
    <col min="2" max="2" width="11.5703125" style="16" hidden="1" customWidth="1"/>
    <col min="3" max="3" width="28.140625" style="16" hidden="1" customWidth="1"/>
    <col min="4" max="4" width="29" style="16" hidden="1" customWidth="1"/>
    <col min="5" max="5" width="25.140625" style="16" hidden="1" customWidth="1"/>
    <col min="6" max="6" width="16" style="16" hidden="1" customWidth="1"/>
    <col min="7" max="7" width="12.85546875" style="16" hidden="1" customWidth="1"/>
    <col min="8" max="8" width="14" style="16" hidden="1" customWidth="1"/>
    <col min="9" max="9" width="11" style="16" hidden="1" customWidth="1"/>
    <col min="10" max="10" width="26.42578125" style="16" hidden="1" customWidth="1"/>
    <col min="11" max="11" width="33" style="16" hidden="1" customWidth="1"/>
    <col min="12" max="12" width="22" style="16" hidden="1" customWidth="1"/>
    <col min="13" max="13" width="28.5703125" style="16" hidden="1" customWidth="1"/>
    <col min="14" max="14" width="28" style="16" hidden="1" customWidth="1"/>
    <col min="15" max="15" width="72.85546875" style="16" hidden="1" customWidth="1"/>
    <col min="16" max="16" width="18" style="16" hidden="1" customWidth="1"/>
    <col min="17" max="17" width="13.85546875" style="16" hidden="1" customWidth="1"/>
    <col min="18" max="18" width="1.5703125" style="16" hidden="1" customWidth="1"/>
    <col min="19" max="19" width="33.85546875" style="16" customWidth="1"/>
    <col min="20" max="20" width="20.85546875" style="16" hidden="1" customWidth="1"/>
    <col min="21" max="21" width="8.85546875" style="17" customWidth="1"/>
    <col min="22" max="22" width="8.7109375" style="18" customWidth="1"/>
    <col min="23" max="23" width="10" style="16" customWidth="1"/>
    <col min="24" max="24" width="10.140625" style="16" bestFit="1" customWidth="1"/>
    <col min="25" max="25" width="7.42578125" style="16" bestFit="1" customWidth="1"/>
    <col min="26" max="26" width="11.7109375" style="16" bestFit="1" customWidth="1"/>
    <col min="27" max="27" width="9.140625" style="16" customWidth="1"/>
    <col min="28" max="28" width="40.140625" style="16" bestFit="1" customWidth="1"/>
    <col min="29" max="16384" width="9.140625" style="16"/>
  </cols>
  <sheetData>
    <row r="1" spans="1:28" ht="21" x14ac:dyDescent="0.35">
      <c r="A1" s="15"/>
    </row>
    <row r="2" spans="1:28" ht="21" x14ac:dyDescent="0.35">
      <c r="A2" s="15" t="s">
        <v>21</v>
      </c>
    </row>
    <row r="4" spans="1:28" ht="15.75" x14ac:dyDescent="0.25">
      <c r="A4" s="19" t="s">
        <v>22</v>
      </c>
      <c r="B4" s="19" t="s">
        <v>23</v>
      </c>
      <c r="C4" s="19" t="s">
        <v>24</v>
      </c>
      <c r="D4" s="19" t="s">
        <v>25</v>
      </c>
      <c r="E4" s="19" t="s">
        <v>26</v>
      </c>
      <c r="F4" s="19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  <c r="L4" s="19" t="s">
        <v>33</v>
      </c>
      <c r="M4" s="19" t="s">
        <v>34</v>
      </c>
      <c r="N4" s="19" t="s">
        <v>35</v>
      </c>
      <c r="O4" s="19" t="s">
        <v>36</v>
      </c>
      <c r="P4" s="19" t="s">
        <v>37</v>
      </c>
      <c r="Q4" s="19" t="s">
        <v>38</v>
      </c>
      <c r="R4" s="19" t="s">
        <v>39</v>
      </c>
      <c r="S4" s="19" t="s">
        <v>40</v>
      </c>
      <c r="T4" s="19" t="s">
        <v>41</v>
      </c>
      <c r="U4" s="20" t="s">
        <v>42</v>
      </c>
      <c r="V4" s="21" t="s">
        <v>43</v>
      </c>
      <c r="W4" s="21" t="s">
        <v>44</v>
      </c>
      <c r="X4" s="21" t="s">
        <v>45</v>
      </c>
      <c r="Y4" s="21" t="s">
        <v>46</v>
      </c>
      <c r="Z4" s="21" t="s">
        <v>47</v>
      </c>
      <c r="AA4" s="19" t="s">
        <v>48</v>
      </c>
      <c r="AB4" s="19" t="s">
        <v>49</v>
      </c>
    </row>
    <row r="5" spans="1:28" ht="15.75" hidden="1" x14ac:dyDescent="0.25">
      <c r="A5" s="22" t="s">
        <v>50</v>
      </c>
      <c r="B5" s="22">
        <v>81870</v>
      </c>
      <c r="C5" s="22" t="s">
        <v>51</v>
      </c>
      <c r="D5" s="22">
        <v>122439</v>
      </c>
      <c r="E5" s="23"/>
      <c r="F5" s="24">
        <v>44367</v>
      </c>
      <c r="G5" s="25">
        <v>0.83611111111111114</v>
      </c>
      <c r="H5" s="24">
        <v>44367</v>
      </c>
      <c r="I5" s="25">
        <v>0.95347222222222228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 t="s">
        <v>52</v>
      </c>
      <c r="P5" s="23"/>
      <c r="Q5" s="22" t="s">
        <v>53</v>
      </c>
      <c r="R5" s="22" t="s">
        <v>54</v>
      </c>
      <c r="S5" s="22" t="s">
        <v>55</v>
      </c>
      <c r="T5" s="22" t="s">
        <v>56</v>
      </c>
      <c r="U5" s="26">
        <v>4</v>
      </c>
      <c r="V5" s="27">
        <v>7</v>
      </c>
      <c r="W5" s="22">
        <v>87.63</v>
      </c>
      <c r="X5" s="22">
        <v>87.63</v>
      </c>
      <c r="Y5" s="22">
        <v>38</v>
      </c>
      <c r="Z5" s="22">
        <v>38</v>
      </c>
      <c r="AA5" s="22" t="s">
        <v>57</v>
      </c>
      <c r="AB5" s="23"/>
    </row>
    <row r="6" spans="1:28" ht="15.75" hidden="1" x14ac:dyDescent="0.25">
      <c r="A6" s="22" t="s">
        <v>58</v>
      </c>
      <c r="B6" s="22">
        <v>82049</v>
      </c>
      <c r="C6" s="22" t="s">
        <v>59</v>
      </c>
      <c r="D6" s="22">
        <v>124888</v>
      </c>
      <c r="E6" s="23"/>
      <c r="F6" s="24">
        <v>44370</v>
      </c>
      <c r="G6" s="25">
        <v>0.55000000000000004</v>
      </c>
      <c r="H6" s="24">
        <v>44370</v>
      </c>
      <c r="I6" s="25">
        <v>0.58472222222222225</v>
      </c>
      <c r="J6" s="22">
        <v>2</v>
      </c>
      <c r="K6" s="22">
        <v>0</v>
      </c>
      <c r="L6" s="22">
        <v>0</v>
      </c>
      <c r="M6" s="22">
        <v>0</v>
      </c>
      <c r="N6" s="22">
        <v>0</v>
      </c>
      <c r="O6" s="22" t="s">
        <v>60</v>
      </c>
      <c r="P6" s="23"/>
      <c r="Q6" s="22" t="s">
        <v>61</v>
      </c>
      <c r="R6" s="22" t="s">
        <v>62</v>
      </c>
      <c r="S6" s="22" t="s">
        <v>60</v>
      </c>
      <c r="T6" s="22" t="s">
        <v>63</v>
      </c>
      <c r="U6" s="26">
        <v>1</v>
      </c>
      <c r="V6" s="27">
        <v>2</v>
      </c>
      <c r="W6" s="22">
        <v>2.25</v>
      </c>
      <c r="X6" s="22">
        <v>2.25</v>
      </c>
      <c r="Y6" s="22">
        <v>3</v>
      </c>
      <c r="Z6" s="22">
        <v>3</v>
      </c>
      <c r="AA6" s="22" t="s">
        <v>64</v>
      </c>
      <c r="AB6" s="23"/>
    </row>
    <row r="7" spans="1:28" ht="15.75" hidden="1" x14ac:dyDescent="0.25">
      <c r="A7" s="22" t="s">
        <v>65</v>
      </c>
      <c r="B7" s="22">
        <v>87342</v>
      </c>
      <c r="C7" s="22" t="s">
        <v>59</v>
      </c>
      <c r="D7" s="22">
        <v>219892</v>
      </c>
      <c r="E7" s="23"/>
      <c r="F7" s="24">
        <v>44491</v>
      </c>
      <c r="G7" s="25">
        <v>0.52708333333333335</v>
      </c>
      <c r="H7" s="24">
        <v>44491</v>
      </c>
      <c r="I7" s="25">
        <v>0.69652777777777775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 t="s">
        <v>66</v>
      </c>
      <c r="P7" s="23"/>
      <c r="Q7" s="22" t="s">
        <v>67</v>
      </c>
      <c r="R7" s="22" t="s">
        <v>68</v>
      </c>
      <c r="S7" s="22" t="s">
        <v>69</v>
      </c>
      <c r="T7" s="22" t="s">
        <v>70</v>
      </c>
      <c r="U7" s="26">
        <v>1</v>
      </c>
      <c r="V7" s="27">
        <v>2</v>
      </c>
      <c r="W7" s="22">
        <v>15.33</v>
      </c>
      <c r="X7" s="22">
        <v>15.33</v>
      </c>
      <c r="Y7" s="22">
        <v>4</v>
      </c>
      <c r="Z7" s="22">
        <v>4</v>
      </c>
      <c r="AA7" s="22" t="s">
        <v>57</v>
      </c>
      <c r="AB7" s="23"/>
    </row>
    <row r="8" spans="1:28" ht="15.75" hidden="1" x14ac:dyDescent="0.25">
      <c r="A8" s="22" t="s">
        <v>71</v>
      </c>
      <c r="B8" s="22">
        <v>81078</v>
      </c>
      <c r="C8" s="22" t="s">
        <v>59</v>
      </c>
      <c r="D8" s="22">
        <v>107890</v>
      </c>
      <c r="E8" s="23"/>
      <c r="F8" s="24">
        <v>44349</v>
      </c>
      <c r="G8" s="25">
        <v>0.38055555555555554</v>
      </c>
      <c r="H8" s="24">
        <v>44349</v>
      </c>
      <c r="I8" s="25">
        <v>0.78402777777777777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 t="s">
        <v>72</v>
      </c>
      <c r="P8" s="23"/>
      <c r="Q8" s="22" t="s">
        <v>53</v>
      </c>
      <c r="R8" s="22" t="s">
        <v>73</v>
      </c>
      <c r="S8" s="22" t="s">
        <v>74</v>
      </c>
      <c r="T8" s="22" t="s">
        <v>70</v>
      </c>
      <c r="U8" s="26">
        <v>1</v>
      </c>
      <c r="V8" s="27">
        <v>2</v>
      </c>
      <c r="W8" s="22">
        <v>39.229999999999997</v>
      </c>
      <c r="X8" s="22">
        <v>39.229999999999997</v>
      </c>
      <c r="Y8" s="22">
        <v>5</v>
      </c>
      <c r="Z8" s="22">
        <v>5</v>
      </c>
      <c r="AA8" s="22" t="s">
        <v>64</v>
      </c>
      <c r="AB8" s="23"/>
    </row>
    <row r="9" spans="1:28" ht="15.75" hidden="1" x14ac:dyDescent="0.25">
      <c r="A9" s="22" t="s">
        <v>75</v>
      </c>
      <c r="B9" s="22">
        <v>80079</v>
      </c>
      <c r="C9" s="22" t="s">
        <v>59</v>
      </c>
      <c r="D9" s="22">
        <v>82539</v>
      </c>
      <c r="E9" s="23"/>
      <c r="F9" s="24">
        <v>44314</v>
      </c>
      <c r="G9" s="25">
        <v>0.42291666666666666</v>
      </c>
      <c r="H9" s="24">
        <v>44314</v>
      </c>
      <c r="I9" s="25">
        <v>0.44722222222222224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 t="s">
        <v>76</v>
      </c>
      <c r="P9" s="23"/>
      <c r="Q9" s="22" t="s">
        <v>61</v>
      </c>
      <c r="R9" s="22" t="s">
        <v>77</v>
      </c>
      <c r="S9" s="22" t="s">
        <v>78</v>
      </c>
      <c r="T9" s="22" t="s">
        <v>79</v>
      </c>
      <c r="U9" s="26">
        <v>2</v>
      </c>
      <c r="V9" s="27">
        <v>3</v>
      </c>
      <c r="W9" s="22">
        <v>5.18</v>
      </c>
      <c r="X9" s="22">
        <v>5.18</v>
      </c>
      <c r="Y9" s="22">
        <v>13</v>
      </c>
      <c r="Z9" s="22">
        <v>13</v>
      </c>
      <c r="AA9" s="22" t="s">
        <v>57</v>
      </c>
      <c r="AB9" s="23"/>
    </row>
    <row r="10" spans="1:28" ht="15.75" x14ac:dyDescent="0.25">
      <c r="A10" s="22" t="s">
        <v>80</v>
      </c>
      <c r="B10" s="22">
        <v>85555</v>
      </c>
      <c r="C10" s="22" t="s">
        <v>81</v>
      </c>
      <c r="D10" s="22">
        <v>191395</v>
      </c>
      <c r="E10" s="23"/>
      <c r="F10" s="24">
        <v>44456</v>
      </c>
      <c r="G10" s="25">
        <v>0.55208333333333337</v>
      </c>
      <c r="H10" s="24">
        <v>44456</v>
      </c>
      <c r="I10" s="25">
        <v>0.58402777777777781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 t="s">
        <v>82</v>
      </c>
      <c r="P10" s="23"/>
      <c r="Q10" s="22" t="s">
        <v>53</v>
      </c>
      <c r="R10" s="22" t="s">
        <v>83</v>
      </c>
      <c r="S10" s="22" t="s">
        <v>82</v>
      </c>
      <c r="T10" s="22" t="s">
        <v>84</v>
      </c>
      <c r="U10" s="26">
        <v>5</v>
      </c>
      <c r="V10" s="27">
        <v>7</v>
      </c>
      <c r="W10" s="28">
        <v>9.85</v>
      </c>
      <c r="X10" s="22">
        <v>9.85</v>
      </c>
      <c r="Y10" s="22">
        <v>15</v>
      </c>
      <c r="Z10" s="22">
        <v>15</v>
      </c>
      <c r="AA10" s="22" t="s">
        <v>57</v>
      </c>
      <c r="AB10" s="22" t="s">
        <v>85</v>
      </c>
    </row>
    <row r="11" spans="1:28" ht="15.75" x14ac:dyDescent="0.25">
      <c r="A11" s="22" t="s">
        <v>86</v>
      </c>
      <c r="B11" s="22">
        <v>85355</v>
      </c>
      <c r="C11" s="22" t="s">
        <v>81</v>
      </c>
      <c r="D11" s="22">
        <v>190531</v>
      </c>
      <c r="E11" s="23"/>
      <c r="F11" s="24">
        <v>44455</v>
      </c>
      <c r="G11" s="25">
        <v>0.50486111111111109</v>
      </c>
      <c r="H11" s="24">
        <v>44455</v>
      </c>
      <c r="I11" s="25">
        <v>0.52777777777777779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 t="s">
        <v>82</v>
      </c>
      <c r="P11" s="23"/>
      <c r="Q11" s="22" t="s">
        <v>53</v>
      </c>
      <c r="R11" s="22" t="s">
        <v>87</v>
      </c>
      <c r="S11" s="22" t="s">
        <v>82</v>
      </c>
      <c r="T11" s="22" t="s">
        <v>84</v>
      </c>
      <c r="U11" s="26">
        <v>4</v>
      </c>
      <c r="V11" s="27">
        <v>4</v>
      </c>
      <c r="W11" s="28">
        <v>8.17</v>
      </c>
      <c r="X11" s="22">
        <v>8.17</v>
      </c>
      <c r="Y11" s="22">
        <v>17</v>
      </c>
      <c r="Z11" s="22">
        <v>17</v>
      </c>
      <c r="AA11" s="22" t="s">
        <v>57</v>
      </c>
      <c r="AB11" s="22" t="s">
        <v>85</v>
      </c>
    </row>
    <row r="12" spans="1:28" ht="15.75" x14ac:dyDescent="0.25">
      <c r="A12" s="22" t="s">
        <v>88</v>
      </c>
      <c r="B12" s="22">
        <v>85139</v>
      </c>
      <c r="C12" s="22" t="s">
        <v>81</v>
      </c>
      <c r="D12" s="22">
        <v>184788</v>
      </c>
      <c r="E12" s="23"/>
      <c r="F12" s="24">
        <v>44448</v>
      </c>
      <c r="G12" s="25">
        <v>0.50069444444444444</v>
      </c>
      <c r="H12" s="24">
        <v>44448</v>
      </c>
      <c r="I12" s="25">
        <v>0.5229166666666667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 t="s">
        <v>82</v>
      </c>
      <c r="P12" s="23"/>
      <c r="Q12" s="22" t="s">
        <v>53</v>
      </c>
      <c r="R12" s="22" t="s">
        <v>83</v>
      </c>
      <c r="S12" s="22" t="s">
        <v>82</v>
      </c>
      <c r="T12" s="22" t="s">
        <v>84</v>
      </c>
      <c r="U12" s="26">
        <v>4</v>
      </c>
      <c r="V12" s="27">
        <v>4</v>
      </c>
      <c r="W12" s="28">
        <v>6.33</v>
      </c>
      <c r="X12" s="22">
        <v>6.33</v>
      </c>
      <c r="Y12" s="22">
        <v>15</v>
      </c>
      <c r="Z12" s="22">
        <v>15</v>
      </c>
      <c r="AA12" s="22" t="s">
        <v>57</v>
      </c>
      <c r="AB12" s="22" t="s">
        <v>85</v>
      </c>
    </row>
    <row r="13" spans="1:28" ht="15.75" x14ac:dyDescent="0.25">
      <c r="A13" s="22" t="s">
        <v>89</v>
      </c>
      <c r="B13" s="22">
        <v>85138</v>
      </c>
      <c r="C13" s="22" t="s">
        <v>81</v>
      </c>
      <c r="D13" s="22">
        <v>183477</v>
      </c>
      <c r="E13" s="23"/>
      <c r="F13" s="24">
        <v>44447</v>
      </c>
      <c r="G13" s="25">
        <v>1.2500000000000001E-2</v>
      </c>
      <c r="H13" s="24">
        <v>44447</v>
      </c>
      <c r="I13" s="25">
        <v>3.3333333333333333E-2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 t="s">
        <v>82</v>
      </c>
      <c r="P13" s="23"/>
      <c r="Q13" s="22" t="s">
        <v>53</v>
      </c>
      <c r="R13" s="22" t="s">
        <v>83</v>
      </c>
      <c r="S13" s="22" t="s">
        <v>82</v>
      </c>
      <c r="T13" s="22" t="s">
        <v>84</v>
      </c>
      <c r="U13" s="26">
        <v>3</v>
      </c>
      <c r="V13" s="27">
        <v>3</v>
      </c>
      <c r="W13" s="28">
        <v>7.5</v>
      </c>
      <c r="X13" s="22">
        <v>7.5</v>
      </c>
      <c r="Y13" s="22">
        <v>15</v>
      </c>
      <c r="Z13" s="22">
        <v>15</v>
      </c>
      <c r="AA13" s="22" t="s">
        <v>57</v>
      </c>
      <c r="AB13" s="22" t="s">
        <v>85</v>
      </c>
    </row>
    <row r="14" spans="1:28" ht="15.75" x14ac:dyDescent="0.25">
      <c r="A14" s="22" t="s">
        <v>90</v>
      </c>
      <c r="B14" s="22">
        <v>84603</v>
      </c>
      <c r="C14" s="22" t="s">
        <v>81</v>
      </c>
      <c r="D14" s="22">
        <v>172951</v>
      </c>
      <c r="E14" s="23"/>
      <c r="F14" s="24">
        <v>44433</v>
      </c>
      <c r="G14" s="25">
        <v>8.4027777777777785E-2</v>
      </c>
      <c r="H14" s="24">
        <v>44433</v>
      </c>
      <c r="I14" s="25">
        <v>0.10902777777777778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 t="s">
        <v>82</v>
      </c>
      <c r="P14" s="23"/>
      <c r="Q14" s="22" t="s">
        <v>53</v>
      </c>
      <c r="R14" s="22" t="s">
        <v>83</v>
      </c>
      <c r="S14" s="22" t="s">
        <v>82</v>
      </c>
      <c r="T14" s="22" t="s">
        <v>84</v>
      </c>
      <c r="U14" s="26">
        <v>4</v>
      </c>
      <c r="V14" s="27">
        <v>4</v>
      </c>
      <c r="W14" s="28">
        <v>9.8000000000000007</v>
      </c>
      <c r="X14" s="22">
        <v>9.8000000000000007</v>
      </c>
      <c r="Y14" s="22">
        <v>18</v>
      </c>
      <c r="Z14" s="22">
        <v>18</v>
      </c>
      <c r="AA14" s="22" t="s">
        <v>57</v>
      </c>
      <c r="AB14" s="22" t="s">
        <v>91</v>
      </c>
    </row>
    <row r="15" spans="1:28" ht="15.75" x14ac:dyDescent="0.25">
      <c r="A15" s="22" t="s">
        <v>92</v>
      </c>
      <c r="B15" s="22">
        <v>84601</v>
      </c>
      <c r="C15" s="22" t="s">
        <v>81</v>
      </c>
      <c r="D15" s="22">
        <v>172870</v>
      </c>
      <c r="E15" s="23"/>
      <c r="F15" s="24">
        <v>44432</v>
      </c>
      <c r="G15" s="25">
        <v>0.86597222222222225</v>
      </c>
      <c r="H15" s="24">
        <v>44432</v>
      </c>
      <c r="I15" s="25">
        <v>0.89583333333333337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 t="s">
        <v>82</v>
      </c>
      <c r="P15" s="23"/>
      <c r="Q15" s="22" t="s">
        <v>53</v>
      </c>
      <c r="R15" s="22" t="s">
        <v>83</v>
      </c>
      <c r="S15" s="22" t="s">
        <v>82</v>
      </c>
      <c r="T15" s="22" t="s">
        <v>84</v>
      </c>
      <c r="U15" s="26">
        <v>4</v>
      </c>
      <c r="V15" s="27">
        <v>7</v>
      </c>
      <c r="W15" s="28">
        <v>19.32</v>
      </c>
      <c r="X15" s="22">
        <v>19.32</v>
      </c>
      <c r="Y15" s="22">
        <v>31</v>
      </c>
      <c r="Z15" s="22">
        <v>31</v>
      </c>
      <c r="AA15" s="22" t="s">
        <v>57</v>
      </c>
      <c r="AB15" s="22" t="s">
        <v>91</v>
      </c>
    </row>
    <row r="16" spans="1:28" ht="15.75" x14ac:dyDescent="0.25">
      <c r="A16" s="22" t="s">
        <v>93</v>
      </c>
      <c r="B16" s="22">
        <v>84052</v>
      </c>
      <c r="C16" s="22" t="s">
        <v>59</v>
      </c>
      <c r="D16" s="22">
        <v>161487</v>
      </c>
      <c r="E16" s="23"/>
      <c r="F16" s="24">
        <v>44417</v>
      </c>
      <c r="G16" s="25">
        <v>0.57499999999999996</v>
      </c>
      <c r="H16" s="24">
        <v>44417</v>
      </c>
      <c r="I16" s="25">
        <v>0.58194444444444449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 t="s">
        <v>94</v>
      </c>
      <c r="P16" s="23"/>
      <c r="Q16" s="22" t="s">
        <v>53</v>
      </c>
      <c r="R16" s="22" t="s">
        <v>83</v>
      </c>
      <c r="S16" s="22" t="s">
        <v>82</v>
      </c>
      <c r="T16" s="22" t="s">
        <v>70</v>
      </c>
      <c r="U16" s="26">
        <v>2</v>
      </c>
      <c r="V16" s="27">
        <v>2</v>
      </c>
      <c r="W16" s="28">
        <v>1.17</v>
      </c>
      <c r="X16" s="22">
        <v>1.17</v>
      </c>
      <c r="Y16" s="22">
        <v>7</v>
      </c>
      <c r="Z16" s="22">
        <v>7</v>
      </c>
      <c r="AA16" s="22" t="s">
        <v>57</v>
      </c>
      <c r="AB16" s="22" t="s">
        <v>95</v>
      </c>
    </row>
    <row r="17" spans="1:28" ht="15.75" x14ac:dyDescent="0.25">
      <c r="A17" s="22" t="s">
        <v>96</v>
      </c>
      <c r="B17" s="22">
        <v>84051</v>
      </c>
      <c r="C17" s="22" t="s">
        <v>81</v>
      </c>
      <c r="D17" s="22">
        <v>161465</v>
      </c>
      <c r="E17" s="23"/>
      <c r="F17" s="24">
        <v>44417</v>
      </c>
      <c r="G17" s="25">
        <v>0.55763888888888891</v>
      </c>
      <c r="H17" s="24">
        <v>44417</v>
      </c>
      <c r="I17" s="25">
        <v>0.63472222222222219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 t="s">
        <v>82</v>
      </c>
      <c r="P17" s="23"/>
      <c r="Q17" s="22" t="s">
        <v>53</v>
      </c>
      <c r="R17" s="22" t="s">
        <v>83</v>
      </c>
      <c r="S17" s="22" t="s">
        <v>82</v>
      </c>
      <c r="T17" s="22" t="s">
        <v>97</v>
      </c>
      <c r="U17" s="26">
        <v>5</v>
      </c>
      <c r="V17" s="27">
        <v>7</v>
      </c>
      <c r="W17" s="28">
        <v>29.8</v>
      </c>
      <c r="X17" s="22">
        <v>29.8</v>
      </c>
      <c r="Y17" s="22">
        <v>19</v>
      </c>
      <c r="Z17" s="22">
        <v>19</v>
      </c>
      <c r="AA17" s="22" t="s">
        <v>57</v>
      </c>
      <c r="AB17" s="22" t="s">
        <v>95</v>
      </c>
    </row>
    <row r="18" spans="1:28" ht="15.75" x14ac:dyDescent="0.25">
      <c r="A18" s="22" t="s">
        <v>98</v>
      </c>
      <c r="B18" s="22">
        <v>82698</v>
      </c>
      <c r="C18" s="22" t="s">
        <v>81</v>
      </c>
      <c r="D18" s="22">
        <v>137435</v>
      </c>
      <c r="E18" s="23"/>
      <c r="F18" s="24">
        <v>44386</v>
      </c>
      <c r="G18" s="25">
        <v>0.39305555555555555</v>
      </c>
      <c r="H18" s="24">
        <v>44386</v>
      </c>
      <c r="I18" s="25">
        <v>0.41597222222222224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 t="s">
        <v>82</v>
      </c>
      <c r="P18" s="23"/>
      <c r="Q18" s="22" t="s">
        <v>53</v>
      </c>
      <c r="R18" s="22" t="s">
        <v>83</v>
      </c>
      <c r="S18" s="22" t="s">
        <v>82</v>
      </c>
      <c r="T18" s="22" t="s">
        <v>84</v>
      </c>
      <c r="U18" s="26">
        <v>5</v>
      </c>
      <c r="V18" s="27">
        <v>6</v>
      </c>
      <c r="W18" s="28">
        <v>11</v>
      </c>
      <c r="X18" s="22">
        <v>11</v>
      </c>
      <c r="Y18" s="22">
        <v>22</v>
      </c>
      <c r="Z18" s="22">
        <v>22</v>
      </c>
      <c r="AA18" s="22" t="s">
        <v>57</v>
      </c>
      <c r="AB18" s="22" t="s">
        <v>91</v>
      </c>
    </row>
    <row r="19" spans="1:28" ht="15.75" x14ac:dyDescent="0.25">
      <c r="A19" s="22" t="s">
        <v>99</v>
      </c>
      <c r="B19" s="22">
        <v>80597</v>
      </c>
      <c r="C19" s="22" t="s">
        <v>100</v>
      </c>
      <c r="D19" s="22">
        <v>96056</v>
      </c>
      <c r="E19" s="23"/>
      <c r="F19" s="24">
        <v>44332</v>
      </c>
      <c r="G19" s="25">
        <v>0.28333333333333333</v>
      </c>
      <c r="H19" s="24">
        <v>44332</v>
      </c>
      <c r="I19" s="25">
        <v>0.34652777777777777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 t="s">
        <v>101</v>
      </c>
      <c r="P19" s="23"/>
      <c r="Q19" s="22" t="s">
        <v>53</v>
      </c>
      <c r="R19" s="22" t="s">
        <v>83</v>
      </c>
      <c r="S19" s="22" t="s">
        <v>82</v>
      </c>
      <c r="T19" s="22" t="s">
        <v>102</v>
      </c>
      <c r="U19" s="26">
        <v>5</v>
      </c>
      <c r="V19" s="27">
        <v>5</v>
      </c>
      <c r="W19" s="28">
        <v>45.8</v>
      </c>
      <c r="X19" s="22">
        <v>45.8</v>
      </c>
      <c r="Y19" s="22">
        <v>37</v>
      </c>
      <c r="Z19" s="22">
        <v>37</v>
      </c>
      <c r="AA19" s="22" t="s">
        <v>57</v>
      </c>
      <c r="AB19" s="22" t="s">
        <v>103</v>
      </c>
    </row>
    <row r="20" spans="1:28" ht="15.75" x14ac:dyDescent="0.25">
      <c r="A20" s="22" t="s">
        <v>104</v>
      </c>
      <c r="B20" s="22">
        <v>80562</v>
      </c>
      <c r="C20" s="22" t="s">
        <v>81</v>
      </c>
      <c r="D20" s="22">
        <v>95485</v>
      </c>
      <c r="E20" s="23"/>
      <c r="F20" s="24">
        <v>44331</v>
      </c>
      <c r="G20" s="25">
        <v>7.4999999999999997E-2</v>
      </c>
      <c r="H20" s="24">
        <v>44331</v>
      </c>
      <c r="I20" s="25">
        <v>0.1125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 t="s">
        <v>101</v>
      </c>
      <c r="P20" s="23"/>
      <c r="Q20" s="22" t="s">
        <v>53</v>
      </c>
      <c r="R20" s="22" t="s">
        <v>83</v>
      </c>
      <c r="S20" s="22" t="s">
        <v>82</v>
      </c>
      <c r="T20" s="22" t="s">
        <v>84</v>
      </c>
      <c r="U20" s="26">
        <v>5</v>
      </c>
      <c r="V20" s="27">
        <v>6</v>
      </c>
      <c r="W20" s="28">
        <v>18.27</v>
      </c>
      <c r="X20" s="22">
        <v>18.27</v>
      </c>
      <c r="Y20" s="22">
        <v>27</v>
      </c>
      <c r="Z20" s="22">
        <v>27</v>
      </c>
      <c r="AA20" s="22" t="s">
        <v>57</v>
      </c>
      <c r="AB20" s="22" t="s">
        <v>103</v>
      </c>
    </row>
    <row r="21" spans="1:28" ht="15.75" x14ac:dyDescent="0.25">
      <c r="A21" s="22" t="s">
        <v>105</v>
      </c>
      <c r="B21" s="22">
        <v>79978</v>
      </c>
      <c r="C21" s="22" t="s">
        <v>81</v>
      </c>
      <c r="D21" s="22">
        <v>81422</v>
      </c>
      <c r="E21" s="23"/>
      <c r="F21" s="24">
        <v>44313</v>
      </c>
      <c r="G21" s="25">
        <v>0.19027777777777777</v>
      </c>
      <c r="H21" s="24">
        <v>44313</v>
      </c>
      <c r="I21" s="25">
        <v>0.22708333333333333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 t="s">
        <v>101</v>
      </c>
      <c r="P21" s="23"/>
      <c r="Q21" s="22" t="s">
        <v>53</v>
      </c>
      <c r="R21" s="22" t="s">
        <v>83</v>
      </c>
      <c r="S21" s="22" t="s">
        <v>82</v>
      </c>
      <c r="T21" s="22" t="s">
        <v>84</v>
      </c>
      <c r="U21" s="26">
        <v>4</v>
      </c>
      <c r="V21" s="27">
        <v>4</v>
      </c>
      <c r="W21" s="28">
        <v>16.79</v>
      </c>
      <c r="X21" s="22">
        <v>16.79</v>
      </c>
      <c r="Y21" s="22">
        <v>25</v>
      </c>
      <c r="Z21" s="22">
        <v>25</v>
      </c>
      <c r="AA21" s="22" t="s">
        <v>57</v>
      </c>
      <c r="AB21" s="22" t="s">
        <v>106</v>
      </c>
    </row>
    <row r="22" spans="1:28" ht="15.75" x14ac:dyDescent="0.25">
      <c r="A22" s="22" t="s">
        <v>107</v>
      </c>
      <c r="B22" s="22">
        <v>79779</v>
      </c>
      <c r="C22" s="22" t="s">
        <v>81</v>
      </c>
      <c r="D22" s="22">
        <v>77221</v>
      </c>
      <c r="E22" s="23"/>
      <c r="F22" s="24">
        <v>44307</v>
      </c>
      <c r="G22" s="25">
        <v>0.16597222222222222</v>
      </c>
      <c r="H22" s="24">
        <v>44307</v>
      </c>
      <c r="I22" s="25">
        <v>0.2590277777777778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 t="s">
        <v>101</v>
      </c>
      <c r="P22" s="23"/>
      <c r="Q22" s="22" t="s">
        <v>53</v>
      </c>
      <c r="R22" s="22" t="s">
        <v>83</v>
      </c>
      <c r="S22" s="22" t="s">
        <v>82</v>
      </c>
      <c r="T22" s="22" t="s">
        <v>84</v>
      </c>
      <c r="U22" s="26">
        <v>5</v>
      </c>
      <c r="V22" s="27">
        <v>5</v>
      </c>
      <c r="W22" s="28">
        <v>38.659999999999997</v>
      </c>
      <c r="X22" s="22">
        <v>38.659999999999997</v>
      </c>
      <c r="Y22" s="22">
        <v>23</v>
      </c>
      <c r="Z22" s="22">
        <v>23</v>
      </c>
      <c r="AA22" s="22" t="s">
        <v>57</v>
      </c>
      <c r="AB22" s="22" t="s">
        <v>103</v>
      </c>
    </row>
    <row r="23" spans="1:28" ht="15.75" x14ac:dyDescent="0.25">
      <c r="A23" s="22" t="s">
        <v>108</v>
      </c>
      <c r="B23" s="22">
        <v>78368</v>
      </c>
      <c r="C23" s="22" t="s">
        <v>81</v>
      </c>
      <c r="D23" s="22">
        <v>46830</v>
      </c>
      <c r="E23" s="23"/>
      <c r="F23" s="24">
        <v>44263</v>
      </c>
      <c r="G23" s="25">
        <v>0.58125000000000004</v>
      </c>
      <c r="H23" s="24">
        <v>44263</v>
      </c>
      <c r="I23" s="25">
        <v>0.62152777777777779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 t="s">
        <v>101</v>
      </c>
      <c r="P23" s="23"/>
      <c r="Q23" s="22" t="s">
        <v>53</v>
      </c>
      <c r="R23" s="22" t="s">
        <v>83</v>
      </c>
      <c r="S23" s="22" t="s">
        <v>82</v>
      </c>
      <c r="T23" s="22" t="s">
        <v>109</v>
      </c>
      <c r="U23" s="26">
        <v>5</v>
      </c>
      <c r="V23" s="27">
        <v>5</v>
      </c>
      <c r="W23" s="28">
        <v>8.1199999999999992</v>
      </c>
      <c r="X23" s="22">
        <v>8.1199999999999992</v>
      </c>
      <c r="Y23" s="22">
        <v>16</v>
      </c>
      <c r="Z23" s="22">
        <v>16</v>
      </c>
      <c r="AA23" s="22" t="s">
        <v>57</v>
      </c>
      <c r="AB23" s="22" t="s">
        <v>110</v>
      </c>
    </row>
    <row r="24" spans="1:28" ht="15.75" x14ac:dyDescent="0.25">
      <c r="A24" s="22" t="s">
        <v>111</v>
      </c>
      <c r="B24" s="22">
        <v>78226</v>
      </c>
      <c r="C24" s="22" t="s">
        <v>81</v>
      </c>
      <c r="D24" s="22">
        <v>42621</v>
      </c>
      <c r="E24" s="23"/>
      <c r="F24" s="24">
        <v>44257</v>
      </c>
      <c r="G24" s="25">
        <v>0.4548611111111111</v>
      </c>
      <c r="H24" s="24">
        <v>44257</v>
      </c>
      <c r="I24" s="25">
        <v>0.47361111111111109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 t="s">
        <v>101</v>
      </c>
      <c r="P24" s="23"/>
      <c r="Q24" s="22" t="s">
        <v>53</v>
      </c>
      <c r="R24" s="22" t="s">
        <v>83</v>
      </c>
      <c r="S24" s="22" t="s">
        <v>82</v>
      </c>
      <c r="T24" s="22" t="s">
        <v>109</v>
      </c>
      <c r="U24" s="26">
        <v>5</v>
      </c>
      <c r="V24" s="27">
        <v>5</v>
      </c>
      <c r="W24" s="28">
        <v>9.15</v>
      </c>
      <c r="X24" s="22">
        <v>9.15</v>
      </c>
      <c r="Y24" s="22">
        <v>24</v>
      </c>
      <c r="Z24" s="22">
        <v>24</v>
      </c>
      <c r="AA24" s="22" t="s">
        <v>57</v>
      </c>
      <c r="AB24" s="22" t="s">
        <v>112</v>
      </c>
    </row>
    <row r="25" spans="1:28" ht="15.75" x14ac:dyDescent="0.25">
      <c r="A25" s="22" t="s">
        <v>113</v>
      </c>
      <c r="B25" s="22">
        <v>89355</v>
      </c>
      <c r="C25" s="22" t="s">
        <v>59</v>
      </c>
      <c r="D25" s="22">
        <v>268622</v>
      </c>
      <c r="E25" s="23"/>
      <c r="F25" s="24">
        <v>44550</v>
      </c>
      <c r="G25" s="25">
        <v>0.45624999999999999</v>
      </c>
      <c r="H25" s="24">
        <v>44550</v>
      </c>
      <c r="I25" s="25">
        <v>0.53749999999999998</v>
      </c>
      <c r="J25" s="22">
        <v>0</v>
      </c>
      <c r="K25" s="22">
        <v>0</v>
      </c>
      <c r="L25" s="22">
        <v>1</v>
      </c>
      <c r="M25" s="22">
        <v>0</v>
      </c>
      <c r="N25" s="22">
        <v>0</v>
      </c>
      <c r="O25" s="22" t="s">
        <v>114</v>
      </c>
      <c r="P25" s="23"/>
      <c r="Q25" s="22" t="s">
        <v>53</v>
      </c>
      <c r="R25" s="22" t="s">
        <v>73</v>
      </c>
      <c r="S25" s="22" t="s">
        <v>115</v>
      </c>
      <c r="T25" s="22" t="s">
        <v>70</v>
      </c>
      <c r="U25" s="26">
        <v>1</v>
      </c>
      <c r="V25" s="27">
        <v>2</v>
      </c>
      <c r="W25" s="28">
        <v>5.85</v>
      </c>
      <c r="X25" s="22">
        <v>5.85</v>
      </c>
      <c r="Y25" s="22">
        <v>3</v>
      </c>
      <c r="Z25" s="22">
        <v>3</v>
      </c>
      <c r="AA25" s="22" t="s">
        <v>64</v>
      </c>
      <c r="AB25" s="23"/>
    </row>
    <row r="26" spans="1:28" ht="15.75" x14ac:dyDescent="0.25">
      <c r="A26" s="22" t="s">
        <v>116</v>
      </c>
      <c r="B26" s="22">
        <v>86759</v>
      </c>
      <c r="C26" s="22" t="s">
        <v>59</v>
      </c>
      <c r="D26" s="22">
        <v>217702</v>
      </c>
      <c r="E26" s="23"/>
      <c r="F26" s="24">
        <v>44490</v>
      </c>
      <c r="G26" s="25">
        <v>0.29097222222222224</v>
      </c>
      <c r="H26" s="24">
        <v>44490</v>
      </c>
      <c r="I26" s="25">
        <v>0.35555555555555557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 t="s">
        <v>117</v>
      </c>
      <c r="P26" s="23"/>
      <c r="Q26" s="22" t="s">
        <v>53</v>
      </c>
      <c r="R26" s="22" t="s">
        <v>73</v>
      </c>
      <c r="S26" s="22" t="s">
        <v>115</v>
      </c>
      <c r="T26" s="22" t="s">
        <v>70</v>
      </c>
      <c r="U26" s="26">
        <v>1</v>
      </c>
      <c r="V26" s="27">
        <v>2</v>
      </c>
      <c r="W26" s="28">
        <v>4.6500000000000004</v>
      </c>
      <c r="X26" s="22">
        <v>4.6500000000000004</v>
      </c>
      <c r="Y26" s="22">
        <v>3</v>
      </c>
      <c r="Z26" s="22">
        <v>3</v>
      </c>
      <c r="AA26" s="22" t="s">
        <v>64</v>
      </c>
      <c r="AB26" s="23"/>
    </row>
    <row r="27" spans="1:28" ht="15.75" x14ac:dyDescent="0.25">
      <c r="A27" s="22" t="s">
        <v>118</v>
      </c>
      <c r="B27" s="22">
        <v>86103</v>
      </c>
      <c r="C27" s="22" t="s">
        <v>119</v>
      </c>
      <c r="D27" s="22">
        <v>203551</v>
      </c>
      <c r="E27" s="23"/>
      <c r="F27" s="24">
        <v>44472</v>
      </c>
      <c r="G27" s="25">
        <v>0.47708333333333336</v>
      </c>
      <c r="H27" s="24">
        <v>44472</v>
      </c>
      <c r="I27" s="25">
        <v>0.52430555555555558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 t="s">
        <v>120</v>
      </c>
      <c r="P27" s="23"/>
      <c r="Q27" s="22" t="s">
        <v>53</v>
      </c>
      <c r="R27" s="22" t="s">
        <v>121</v>
      </c>
      <c r="S27" s="22" t="s">
        <v>115</v>
      </c>
      <c r="T27" s="22" t="s">
        <v>122</v>
      </c>
      <c r="U27" s="26">
        <v>6</v>
      </c>
      <c r="V27" s="27">
        <v>14</v>
      </c>
      <c r="W27" s="28">
        <v>3.45</v>
      </c>
      <c r="X27" s="22">
        <v>134.38</v>
      </c>
      <c r="Y27" s="22">
        <v>3</v>
      </c>
      <c r="Z27" s="22">
        <v>50</v>
      </c>
      <c r="AA27" s="22" t="s">
        <v>64</v>
      </c>
      <c r="AB27" s="23"/>
    </row>
    <row r="28" spans="1:28" ht="15.75" x14ac:dyDescent="0.25">
      <c r="A28" s="22" t="s">
        <v>123</v>
      </c>
      <c r="B28" s="22">
        <v>85318</v>
      </c>
      <c r="C28" s="22" t="s">
        <v>81</v>
      </c>
      <c r="D28" s="22">
        <v>186149</v>
      </c>
      <c r="E28" s="23"/>
      <c r="F28" s="24">
        <v>44449</v>
      </c>
      <c r="G28" s="25">
        <v>0.93611111111111112</v>
      </c>
      <c r="H28" s="24">
        <v>44450</v>
      </c>
      <c r="I28" s="25">
        <v>0.17916666666666667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 t="s">
        <v>124</v>
      </c>
      <c r="P28" s="23"/>
      <c r="Q28" s="22" t="s">
        <v>53</v>
      </c>
      <c r="R28" s="22" t="s">
        <v>73</v>
      </c>
      <c r="S28" s="22" t="s">
        <v>115</v>
      </c>
      <c r="T28" s="22" t="s">
        <v>125</v>
      </c>
      <c r="U28" s="26">
        <v>9</v>
      </c>
      <c r="V28" s="27">
        <v>15</v>
      </c>
      <c r="W28" s="28">
        <v>274.45</v>
      </c>
      <c r="X28" s="22">
        <v>319.77</v>
      </c>
      <c r="Y28" s="22">
        <v>63</v>
      </c>
      <c r="Z28" s="22">
        <v>81</v>
      </c>
      <c r="AA28" s="22" t="s">
        <v>57</v>
      </c>
      <c r="AB28" s="23"/>
    </row>
    <row r="29" spans="1:28" ht="15.75" x14ac:dyDescent="0.25">
      <c r="A29" s="22" t="s">
        <v>126</v>
      </c>
      <c r="B29" s="22">
        <v>86534</v>
      </c>
      <c r="C29" s="22" t="s">
        <v>81</v>
      </c>
      <c r="D29" s="22">
        <v>212398</v>
      </c>
      <c r="E29" s="23"/>
      <c r="F29" s="24">
        <v>44483</v>
      </c>
      <c r="G29" s="25">
        <v>0.4152777777777778</v>
      </c>
      <c r="H29" s="24">
        <v>44483</v>
      </c>
      <c r="I29" s="25">
        <v>0.43472222222222223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 t="s">
        <v>127</v>
      </c>
      <c r="P29" s="23"/>
      <c r="Q29" s="22" t="s">
        <v>53</v>
      </c>
      <c r="R29" s="22" t="s">
        <v>87</v>
      </c>
      <c r="S29" s="22" t="s">
        <v>128</v>
      </c>
      <c r="T29" s="22" t="s">
        <v>129</v>
      </c>
      <c r="U29" s="26">
        <v>4</v>
      </c>
      <c r="V29" s="27">
        <v>6</v>
      </c>
      <c r="W29" s="28">
        <v>7.73</v>
      </c>
      <c r="X29" s="22">
        <v>7.73</v>
      </c>
      <c r="Y29" s="22">
        <v>18</v>
      </c>
      <c r="Z29" s="22">
        <v>18</v>
      </c>
      <c r="AA29" s="22" t="s">
        <v>57</v>
      </c>
      <c r="AB29" s="23"/>
    </row>
    <row r="30" spans="1:28" ht="15.75" x14ac:dyDescent="0.25">
      <c r="A30" s="22" t="s">
        <v>130</v>
      </c>
      <c r="B30" s="22">
        <v>86507</v>
      </c>
      <c r="C30" s="22" t="s">
        <v>81</v>
      </c>
      <c r="D30" s="22">
        <v>206573</v>
      </c>
      <c r="E30" s="23"/>
      <c r="F30" s="24">
        <v>44476</v>
      </c>
      <c r="G30" s="25">
        <v>0.30763888888888891</v>
      </c>
      <c r="H30" s="24">
        <v>44476</v>
      </c>
      <c r="I30" s="25">
        <v>0.34305555555555556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 t="s">
        <v>131</v>
      </c>
      <c r="P30" s="23"/>
      <c r="Q30" s="22" t="s">
        <v>53</v>
      </c>
      <c r="R30" s="22" t="s">
        <v>87</v>
      </c>
      <c r="S30" s="22" t="s">
        <v>128</v>
      </c>
      <c r="T30" s="22" t="s">
        <v>132</v>
      </c>
      <c r="U30" s="26">
        <v>5</v>
      </c>
      <c r="V30" s="27">
        <v>7</v>
      </c>
      <c r="W30" s="28">
        <v>25.18</v>
      </c>
      <c r="X30" s="22">
        <v>25.18</v>
      </c>
      <c r="Y30" s="22">
        <v>32</v>
      </c>
      <c r="Z30" s="22">
        <v>32</v>
      </c>
      <c r="AA30" s="22" t="s">
        <v>57</v>
      </c>
      <c r="AB30" s="23"/>
    </row>
    <row r="31" spans="1:28" ht="15.75" x14ac:dyDescent="0.25">
      <c r="A31" s="22" t="s">
        <v>133</v>
      </c>
      <c r="B31" s="22">
        <v>85433</v>
      </c>
      <c r="C31" s="22" t="s">
        <v>81</v>
      </c>
      <c r="D31" s="22">
        <v>188817</v>
      </c>
      <c r="E31" s="23"/>
      <c r="F31" s="24">
        <v>44453</v>
      </c>
      <c r="G31" s="25">
        <v>0.5541666666666667</v>
      </c>
      <c r="H31" s="24">
        <v>44453</v>
      </c>
      <c r="I31" s="25">
        <v>0.62430555555555556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 t="s">
        <v>134</v>
      </c>
      <c r="P31" s="23"/>
      <c r="Q31" s="22" t="s">
        <v>53</v>
      </c>
      <c r="R31" s="22" t="s">
        <v>87</v>
      </c>
      <c r="S31" s="22" t="s">
        <v>128</v>
      </c>
      <c r="T31" s="22" t="s">
        <v>84</v>
      </c>
      <c r="U31" s="26">
        <v>5</v>
      </c>
      <c r="V31" s="27">
        <v>6</v>
      </c>
      <c r="W31" s="28">
        <v>21.88</v>
      </c>
      <c r="X31" s="22">
        <v>21.88</v>
      </c>
      <c r="Y31" s="22">
        <v>31</v>
      </c>
      <c r="Z31" s="22">
        <v>31</v>
      </c>
      <c r="AA31" s="22" t="s">
        <v>57</v>
      </c>
      <c r="AB31" s="23"/>
    </row>
    <row r="32" spans="1:28" x14ac:dyDescent="0.25">
      <c r="V32" s="29">
        <f>SUM(V5:V31)</f>
        <v>142</v>
      </c>
      <c r="W32" s="30">
        <f>SUM(W5:W31)</f>
        <v>732.54</v>
      </c>
    </row>
    <row r="33" spans="22:23" x14ac:dyDescent="0.25">
      <c r="V33" s="18" t="s">
        <v>20</v>
      </c>
      <c r="W33" s="31">
        <f>W32/V32</f>
        <v>5.1587323943661971</v>
      </c>
    </row>
  </sheetData>
  <pageMargins left="0.7" right="0.7" top="0.75" bottom="0.75" header="0.3" footer="0.3"/>
  <headerFooter alignWithMargins="0">
    <oddFooter>&amp;Lwww.fwportal.de&amp;RErstellt von Sabine Lasch
17.10.2022 11:17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8E72-3A95-4D36-BECC-6D2C27840647}">
  <dimension ref="A1:AD34"/>
  <sheetViews>
    <sheetView topLeftCell="F2" workbookViewId="0">
      <selection activeCell="F5" sqref="A5:XFD5"/>
    </sheetView>
  </sheetViews>
  <sheetFormatPr baseColWidth="10" defaultColWidth="9.140625" defaultRowHeight="15" x14ac:dyDescent="0.25"/>
  <cols>
    <col min="1" max="1" width="36.28515625" style="16" bestFit="1" customWidth="1"/>
    <col min="2" max="2" width="11.5703125" style="16" customWidth="1"/>
    <col min="3" max="3" width="28.140625" style="16" customWidth="1"/>
    <col min="4" max="4" width="29" style="16" customWidth="1"/>
    <col min="5" max="5" width="25.140625" style="16" customWidth="1"/>
    <col min="6" max="6" width="16" style="16" customWidth="1"/>
    <col min="7" max="7" width="12.85546875" style="16" customWidth="1"/>
    <col min="8" max="8" width="14" style="16" customWidth="1"/>
    <col min="9" max="9" width="11" style="16" customWidth="1"/>
    <col min="10" max="10" width="39.140625" style="16" customWidth="1"/>
    <col min="11" max="11" width="68.28515625" style="16" hidden="1" customWidth="1"/>
    <col min="12" max="12" width="22.140625" style="16" hidden="1" customWidth="1"/>
    <col min="13" max="13" width="6.42578125" style="16" customWidth="1"/>
    <col min="14" max="14" width="7" style="16" customWidth="1"/>
    <col min="15" max="15" width="8.5703125" style="16" bestFit="1" customWidth="1"/>
    <col min="16" max="16" width="10.140625" style="16" bestFit="1" customWidth="1"/>
    <col min="17" max="17" width="7.42578125" style="16" bestFit="1" customWidth="1"/>
    <col min="18" max="18" width="11.7109375" style="16" bestFit="1" customWidth="1"/>
    <col min="19" max="19" width="12.42578125" style="16" customWidth="1"/>
    <col min="20" max="20" width="16.140625" style="16" hidden="1" customWidth="1"/>
    <col min="21" max="21" width="23.42578125" style="16" hidden="1" customWidth="1"/>
    <col min="22" max="22" width="29.7109375" style="16" hidden="1" customWidth="1"/>
    <col min="23" max="23" width="26.7109375" style="16" hidden="1" customWidth="1"/>
    <col min="24" max="24" width="38" style="16" customWidth="1"/>
    <col min="25" max="25" width="19.5703125" style="16" hidden="1" customWidth="1"/>
    <col min="26" max="26" width="49.5703125" style="16" hidden="1" customWidth="1"/>
    <col min="27" max="27" width="27" style="16" hidden="1" customWidth="1"/>
    <col min="28" max="28" width="16.5703125" style="16" hidden="1" customWidth="1"/>
    <col min="29" max="29" width="25" style="16" hidden="1" customWidth="1"/>
    <col min="30" max="30" width="15.140625" style="16" hidden="1" customWidth="1"/>
    <col min="31" max="16384" width="9.140625" style="16"/>
  </cols>
  <sheetData>
    <row r="1" spans="1:30" ht="21" x14ac:dyDescent="0.35">
      <c r="A1" s="15"/>
    </row>
    <row r="2" spans="1:30" ht="21" x14ac:dyDescent="0.35">
      <c r="A2" s="15" t="s">
        <v>135</v>
      </c>
    </row>
    <row r="4" spans="1:30" ht="15.75" x14ac:dyDescent="0.25">
      <c r="A4" s="19" t="s">
        <v>22</v>
      </c>
      <c r="B4" s="19" t="s">
        <v>23</v>
      </c>
      <c r="C4" s="19" t="s">
        <v>24</v>
      </c>
      <c r="D4" s="19" t="s">
        <v>25</v>
      </c>
      <c r="E4" s="19" t="s">
        <v>26</v>
      </c>
      <c r="F4" s="19" t="s">
        <v>27</v>
      </c>
      <c r="G4" s="19" t="s">
        <v>28</v>
      </c>
      <c r="H4" s="19" t="s">
        <v>29</v>
      </c>
      <c r="I4" s="19" t="s">
        <v>30</v>
      </c>
      <c r="J4" s="19" t="s">
        <v>36</v>
      </c>
      <c r="K4" s="19" t="s">
        <v>40</v>
      </c>
      <c r="L4" s="19" t="s">
        <v>41</v>
      </c>
      <c r="M4" s="21" t="s">
        <v>42</v>
      </c>
      <c r="N4" s="21" t="s">
        <v>43</v>
      </c>
      <c r="O4" s="21" t="s">
        <v>44</v>
      </c>
      <c r="P4" s="21" t="s">
        <v>45</v>
      </c>
      <c r="Q4" s="21" t="s">
        <v>46</v>
      </c>
      <c r="R4" s="21" t="s">
        <v>47</v>
      </c>
      <c r="S4" s="19" t="s">
        <v>48</v>
      </c>
      <c r="T4" s="19" t="s">
        <v>136</v>
      </c>
      <c r="U4" s="19" t="s">
        <v>137</v>
      </c>
      <c r="V4" s="19" t="s">
        <v>138</v>
      </c>
      <c r="W4" s="19" t="s">
        <v>139</v>
      </c>
      <c r="X4" s="19" t="s">
        <v>49</v>
      </c>
      <c r="Y4" s="19" t="s">
        <v>140</v>
      </c>
      <c r="Z4" s="19" t="s">
        <v>141</v>
      </c>
      <c r="AA4" s="19" t="s">
        <v>142</v>
      </c>
      <c r="AB4" s="19" t="s">
        <v>143</v>
      </c>
      <c r="AC4" s="19" t="s">
        <v>144</v>
      </c>
      <c r="AD4" s="19" t="s">
        <v>145</v>
      </c>
    </row>
    <row r="5" spans="1:30" ht="15.75" x14ac:dyDescent="0.25">
      <c r="A5" s="22" t="s">
        <v>149</v>
      </c>
      <c r="B5" s="22">
        <v>75661</v>
      </c>
      <c r="C5" s="22" t="s">
        <v>59</v>
      </c>
      <c r="D5" s="22">
        <v>251251</v>
      </c>
      <c r="E5" s="23"/>
      <c r="F5" s="24">
        <v>44177</v>
      </c>
      <c r="G5" s="25">
        <v>0.78402777777777777</v>
      </c>
      <c r="H5" s="24">
        <v>44177</v>
      </c>
      <c r="I5" s="25">
        <v>0.91111111111111109</v>
      </c>
      <c r="J5" s="22" t="s">
        <v>115</v>
      </c>
      <c r="K5" s="22" t="s">
        <v>150</v>
      </c>
      <c r="L5" s="22" t="s">
        <v>70</v>
      </c>
      <c r="M5" s="22">
        <v>1</v>
      </c>
      <c r="N5" s="22">
        <v>2</v>
      </c>
      <c r="O5" s="28">
        <v>11.62</v>
      </c>
      <c r="P5" s="22">
        <v>11.62</v>
      </c>
      <c r="Q5" s="22">
        <v>5</v>
      </c>
      <c r="R5" s="22">
        <v>5</v>
      </c>
      <c r="S5" s="22" t="s">
        <v>64</v>
      </c>
      <c r="T5" s="22" t="s">
        <v>146</v>
      </c>
      <c r="U5" s="22" t="s">
        <v>57</v>
      </c>
      <c r="V5" s="22" t="s">
        <v>57</v>
      </c>
      <c r="W5" s="22" t="s">
        <v>57</v>
      </c>
      <c r="X5" s="23"/>
      <c r="Y5" s="22" t="s">
        <v>147</v>
      </c>
      <c r="Z5" s="22" t="s">
        <v>151</v>
      </c>
      <c r="AA5" s="22">
        <v>15</v>
      </c>
      <c r="AB5" s="35" t="s">
        <v>152</v>
      </c>
      <c r="AC5" s="22" t="s">
        <v>153</v>
      </c>
      <c r="AD5" s="23"/>
    </row>
    <row r="6" spans="1:30" ht="15.75" x14ac:dyDescent="0.25">
      <c r="A6" s="22" t="s">
        <v>154</v>
      </c>
      <c r="B6" s="22">
        <v>74974</v>
      </c>
      <c r="C6" s="22" t="s">
        <v>59</v>
      </c>
      <c r="D6" s="22">
        <v>231612</v>
      </c>
      <c r="E6" s="23"/>
      <c r="F6" s="24">
        <v>44153</v>
      </c>
      <c r="G6" s="25">
        <v>0.52083333333333337</v>
      </c>
      <c r="H6" s="24">
        <v>44153</v>
      </c>
      <c r="I6" s="25">
        <v>0.68888888888888888</v>
      </c>
      <c r="J6" s="22" t="s">
        <v>115</v>
      </c>
      <c r="K6" s="22" t="s">
        <v>155</v>
      </c>
      <c r="L6" s="22" t="s">
        <v>70</v>
      </c>
      <c r="M6" s="22">
        <v>1</v>
      </c>
      <c r="N6" s="22">
        <v>2</v>
      </c>
      <c r="O6" s="28">
        <v>12.13</v>
      </c>
      <c r="P6" s="22">
        <v>12.13</v>
      </c>
      <c r="Q6" s="22">
        <v>3</v>
      </c>
      <c r="R6" s="22">
        <v>3</v>
      </c>
      <c r="S6" s="22" t="s">
        <v>57</v>
      </c>
      <c r="T6" s="22" t="s">
        <v>146</v>
      </c>
      <c r="U6" s="22" t="s">
        <v>57</v>
      </c>
      <c r="V6" s="22" t="s">
        <v>57</v>
      </c>
      <c r="W6" s="22" t="s">
        <v>57</v>
      </c>
      <c r="X6" s="23"/>
      <c r="Y6" s="22" t="s">
        <v>147</v>
      </c>
      <c r="Z6" s="22" t="s">
        <v>156</v>
      </c>
      <c r="AA6" s="22">
        <v>317</v>
      </c>
      <c r="AB6" s="35" t="s">
        <v>157</v>
      </c>
      <c r="AC6" s="22" t="s">
        <v>158</v>
      </c>
      <c r="AD6" s="23"/>
    </row>
    <row r="7" spans="1:30" ht="15.75" x14ac:dyDescent="0.25">
      <c r="A7" s="22" t="s">
        <v>159</v>
      </c>
      <c r="B7" s="22">
        <v>74696</v>
      </c>
      <c r="C7" s="22" t="s">
        <v>81</v>
      </c>
      <c r="D7" s="22">
        <v>222742</v>
      </c>
      <c r="E7" s="23"/>
      <c r="F7" s="24">
        <v>44141</v>
      </c>
      <c r="G7" s="25">
        <v>0.67013888888888884</v>
      </c>
      <c r="H7" s="24">
        <v>44142</v>
      </c>
      <c r="I7" s="25">
        <v>0.45763888888888887</v>
      </c>
      <c r="J7" s="22" t="s">
        <v>115</v>
      </c>
      <c r="K7" s="22" t="s">
        <v>160</v>
      </c>
      <c r="L7" s="22" t="s">
        <v>84</v>
      </c>
      <c r="M7" s="22">
        <v>9</v>
      </c>
      <c r="N7" s="22">
        <v>23</v>
      </c>
      <c r="O7" s="28">
        <v>585.44000000000005</v>
      </c>
      <c r="P7" s="22">
        <v>599.47</v>
      </c>
      <c r="Q7" s="22">
        <v>83</v>
      </c>
      <c r="R7" s="22">
        <v>85</v>
      </c>
      <c r="S7" s="22" t="s">
        <v>57</v>
      </c>
      <c r="T7" s="22" t="s">
        <v>146</v>
      </c>
      <c r="U7" s="22" t="s">
        <v>57</v>
      </c>
      <c r="V7" s="22" t="s">
        <v>57</v>
      </c>
      <c r="W7" s="22" t="s">
        <v>57</v>
      </c>
      <c r="X7" s="23"/>
      <c r="Y7" s="22" t="s">
        <v>147</v>
      </c>
      <c r="Z7" s="22" t="s">
        <v>161</v>
      </c>
      <c r="AA7" s="22">
        <v>20</v>
      </c>
      <c r="AB7" s="35" t="s">
        <v>162</v>
      </c>
      <c r="AC7" s="22" t="s">
        <v>81</v>
      </c>
      <c r="AD7" s="23"/>
    </row>
    <row r="8" spans="1:30" ht="15.75" x14ac:dyDescent="0.25">
      <c r="A8" s="22" t="s">
        <v>163</v>
      </c>
      <c r="B8" s="22">
        <v>73854</v>
      </c>
      <c r="C8" s="22" t="s">
        <v>59</v>
      </c>
      <c r="D8" s="22">
        <v>197546</v>
      </c>
      <c r="E8" s="23"/>
      <c r="F8" s="24">
        <v>44109</v>
      </c>
      <c r="G8" s="25">
        <v>0.13472222222222222</v>
      </c>
      <c r="H8" s="24">
        <v>44109</v>
      </c>
      <c r="I8" s="25">
        <v>0.16805555555555557</v>
      </c>
      <c r="J8" s="22" t="s">
        <v>115</v>
      </c>
      <c r="K8" s="22" t="s">
        <v>164</v>
      </c>
      <c r="L8" s="22" t="s">
        <v>79</v>
      </c>
      <c r="M8" s="22">
        <v>1</v>
      </c>
      <c r="N8" s="22">
        <v>2</v>
      </c>
      <c r="O8" s="28">
        <v>2.41</v>
      </c>
      <c r="P8" s="22">
        <v>2.41</v>
      </c>
      <c r="Q8" s="22">
        <v>3</v>
      </c>
      <c r="R8" s="22">
        <v>3</v>
      </c>
      <c r="S8" s="22" t="s">
        <v>64</v>
      </c>
      <c r="T8" s="22" t="s">
        <v>146</v>
      </c>
      <c r="U8" s="22" t="s">
        <v>57</v>
      </c>
      <c r="V8" s="22" t="s">
        <v>57</v>
      </c>
      <c r="W8" s="22" t="s">
        <v>57</v>
      </c>
      <c r="X8" s="23"/>
      <c r="Y8" s="22" t="s">
        <v>147</v>
      </c>
      <c r="Z8" s="22" t="s">
        <v>165</v>
      </c>
      <c r="AA8" s="22">
        <v>1</v>
      </c>
      <c r="AB8" s="35" t="s">
        <v>152</v>
      </c>
      <c r="AC8" s="22" t="s">
        <v>166</v>
      </c>
      <c r="AD8" s="23"/>
    </row>
    <row r="9" spans="1:30" ht="15.75" x14ac:dyDescent="0.25">
      <c r="A9" s="22" t="s">
        <v>167</v>
      </c>
      <c r="B9" s="22">
        <v>73372</v>
      </c>
      <c r="C9" s="22" t="s">
        <v>59</v>
      </c>
      <c r="D9" s="22">
        <v>182550</v>
      </c>
      <c r="E9" s="23"/>
      <c r="F9" s="24">
        <v>44089</v>
      </c>
      <c r="G9" s="25">
        <v>0.17499999999999999</v>
      </c>
      <c r="H9" s="24">
        <v>44089</v>
      </c>
      <c r="I9" s="25">
        <v>0.30486111111111114</v>
      </c>
      <c r="J9" s="22" t="s">
        <v>115</v>
      </c>
      <c r="K9" s="22" t="s">
        <v>168</v>
      </c>
      <c r="L9" s="22" t="s">
        <v>70</v>
      </c>
      <c r="M9" s="22">
        <v>1</v>
      </c>
      <c r="N9" s="22">
        <v>2</v>
      </c>
      <c r="O9" s="28">
        <v>9.31</v>
      </c>
      <c r="P9" s="22">
        <v>9.31</v>
      </c>
      <c r="Q9" s="22">
        <v>3</v>
      </c>
      <c r="R9" s="22">
        <v>3</v>
      </c>
      <c r="S9" s="22" t="s">
        <v>57</v>
      </c>
      <c r="T9" s="22" t="s">
        <v>146</v>
      </c>
      <c r="U9" s="22" t="s">
        <v>57</v>
      </c>
      <c r="V9" s="22" t="s">
        <v>57</v>
      </c>
      <c r="W9" s="22" t="s">
        <v>57</v>
      </c>
      <c r="X9" s="23"/>
      <c r="Y9" s="22" t="s">
        <v>147</v>
      </c>
      <c r="Z9" s="22" t="s">
        <v>169</v>
      </c>
      <c r="AA9" s="22" t="s">
        <v>170</v>
      </c>
      <c r="AB9" s="35" t="s">
        <v>171</v>
      </c>
      <c r="AC9" s="22" t="s">
        <v>172</v>
      </c>
      <c r="AD9" s="23"/>
    </row>
    <row r="10" spans="1:30" ht="15.75" x14ac:dyDescent="0.25">
      <c r="A10" s="22" t="s">
        <v>173</v>
      </c>
      <c r="B10" s="22">
        <v>72396</v>
      </c>
      <c r="C10" s="22" t="s">
        <v>59</v>
      </c>
      <c r="D10" s="22">
        <v>159932</v>
      </c>
      <c r="E10" s="23"/>
      <c r="F10" s="24">
        <v>44059</v>
      </c>
      <c r="G10" s="25">
        <v>0.25833333333333336</v>
      </c>
      <c r="H10" s="24">
        <v>44059</v>
      </c>
      <c r="I10" s="25">
        <v>0.44305555555555554</v>
      </c>
      <c r="J10" s="22" t="s">
        <v>115</v>
      </c>
      <c r="K10" s="22" t="s">
        <v>174</v>
      </c>
      <c r="L10" s="22" t="s">
        <v>70</v>
      </c>
      <c r="M10" s="22">
        <v>1</v>
      </c>
      <c r="N10" s="22">
        <v>2</v>
      </c>
      <c r="O10" s="28">
        <v>12.79</v>
      </c>
      <c r="P10" s="22">
        <v>12.79</v>
      </c>
      <c r="Q10" s="22">
        <v>3</v>
      </c>
      <c r="R10" s="22">
        <v>3</v>
      </c>
      <c r="S10" s="22" t="s">
        <v>64</v>
      </c>
      <c r="T10" s="22" t="s">
        <v>146</v>
      </c>
      <c r="U10" s="22" t="s">
        <v>57</v>
      </c>
      <c r="V10" s="22" t="s">
        <v>57</v>
      </c>
      <c r="W10" s="22" t="s">
        <v>57</v>
      </c>
      <c r="X10" s="23"/>
      <c r="Y10" s="22" t="s">
        <v>147</v>
      </c>
      <c r="Z10" s="22" t="s">
        <v>175</v>
      </c>
      <c r="AA10" s="23"/>
      <c r="AB10" s="35" t="s">
        <v>152</v>
      </c>
      <c r="AC10" s="22" t="s">
        <v>176</v>
      </c>
      <c r="AD10" s="23"/>
    </row>
    <row r="11" spans="1:30" ht="15.75" x14ac:dyDescent="0.25">
      <c r="A11" s="22" t="s">
        <v>177</v>
      </c>
      <c r="B11" s="22">
        <v>69492</v>
      </c>
      <c r="C11" s="22" t="s">
        <v>59</v>
      </c>
      <c r="D11" s="22">
        <v>83951</v>
      </c>
      <c r="E11" s="23"/>
      <c r="F11" s="24">
        <v>43953</v>
      </c>
      <c r="G11" s="25">
        <v>0.73333333333333328</v>
      </c>
      <c r="H11" s="24">
        <v>43953</v>
      </c>
      <c r="I11" s="25">
        <v>0.73750000000000004</v>
      </c>
      <c r="J11" s="22" t="s">
        <v>115</v>
      </c>
      <c r="K11" s="22" t="s">
        <v>178</v>
      </c>
      <c r="L11" s="22" t="s">
        <v>70</v>
      </c>
      <c r="M11" s="22">
        <v>1</v>
      </c>
      <c r="N11" s="22">
        <v>2</v>
      </c>
      <c r="O11" s="28">
        <v>0.81</v>
      </c>
      <c r="P11" s="22">
        <v>0.81</v>
      </c>
      <c r="Q11" s="22">
        <v>8</v>
      </c>
      <c r="R11" s="22">
        <v>8</v>
      </c>
      <c r="S11" s="22" t="s">
        <v>64</v>
      </c>
      <c r="T11" s="22" t="s">
        <v>146</v>
      </c>
      <c r="U11" s="22" t="s">
        <v>57</v>
      </c>
      <c r="V11" s="22" t="s">
        <v>57</v>
      </c>
      <c r="W11" s="22" t="s">
        <v>57</v>
      </c>
      <c r="X11" s="23"/>
      <c r="Y11" s="22" t="s">
        <v>147</v>
      </c>
      <c r="Z11" s="22" t="s">
        <v>179</v>
      </c>
      <c r="AA11" s="22">
        <v>209</v>
      </c>
      <c r="AB11" s="35" t="s">
        <v>180</v>
      </c>
      <c r="AC11" s="22" t="s">
        <v>181</v>
      </c>
      <c r="AD11" s="23"/>
    </row>
    <row r="12" spans="1:30" ht="15.75" x14ac:dyDescent="0.25">
      <c r="A12" s="22" t="s">
        <v>182</v>
      </c>
      <c r="B12" s="22">
        <v>68987</v>
      </c>
      <c r="C12" s="22" t="s">
        <v>59</v>
      </c>
      <c r="D12" s="22">
        <v>72054</v>
      </c>
      <c r="E12" s="23"/>
      <c r="F12" s="24">
        <v>43935</v>
      </c>
      <c r="G12" s="25">
        <v>7.1527777777777773E-2</v>
      </c>
      <c r="H12" s="24">
        <v>43935</v>
      </c>
      <c r="I12" s="25">
        <v>0.15069444444444444</v>
      </c>
      <c r="J12" s="22" t="s">
        <v>115</v>
      </c>
      <c r="K12" s="22" t="s">
        <v>183</v>
      </c>
      <c r="L12" s="22" t="s">
        <v>70</v>
      </c>
      <c r="M12" s="22">
        <v>1</v>
      </c>
      <c r="N12" s="22">
        <v>2</v>
      </c>
      <c r="O12" s="28">
        <v>5.73</v>
      </c>
      <c r="P12" s="22">
        <v>5.73</v>
      </c>
      <c r="Q12" s="22">
        <v>3</v>
      </c>
      <c r="R12" s="22">
        <v>3</v>
      </c>
      <c r="S12" s="22" t="s">
        <v>64</v>
      </c>
      <c r="T12" s="22" t="s">
        <v>146</v>
      </c>
      <c r="U12" s="22" t="s">
        <v>57</v>
      </c>
      <c r="V12" s="22" t="s">
        <v>57</v>
      </c>
      <c r="W12" s="22" t="s">
        <v>57</v>
      </c>
      <c r="X12" s="23"/>
      <c r="Y12" s="22" t="s">
        <v>147</v>
      </c>
      <c r="Z12" s="22" t="s">
        <v>184</v>
      </c>
      <c r="AA12" s="23"/>
      <c r="AB12" s="35" t="s">
        <v>171</v>
      </c>
      <c r="AC12" s="22" t="s">
        <v>185</v>
      </c>
      <c r="AD12" s="23"/>
    </row>
    <row r="13" spans="1:30" ht="15.75" x14ac:dyDescent="0.25">
      <c r="A13" s="22" t="s">
        <v>186</v>
      </c>
      <c r="B13" s="22">
        <v>68636</v>
      </c>
      <c r="C13" s="22" t="s">
        <v>59</v>
      </c>
      <c r="D13" s="22">
        <v>62697</v>
      </c>
      <c r="E13" s="23"/>
      <c r="F13" s="24">
        <v>43918</v>
      </c>
      <c r="G13" s="25">
        <v>0.77569444444444446</v>
      </c>
      <c r="H13" s="24">
        <v>43918</v>
      </c>
      <c r="I13" s="25">
        <v>0.86875000000000002</v>
      </c>
      <c r="J13" s="22" t="s">
        <v>115</v>
      </c>
      <c r="K13" s="22" t="s">
        <v>187</v>
      </c>
      <c r="L13" s="22" t="s">
        <v>70</v>
      </c>
      <c r="M13" s="22">
        <v>1</v>
      </c>
      <c r="N13" s="22">
        <v>2</v>
      </c>
      <c r="O13" s="28">
        <v>8.93</v>
      </c>
      <c r="P13" s="22">
        <v>8.93</v>
      </c>
      <c r="Q13" s="22">
        <v>4</v>
      </c>
      <c r="R13" s="22">
        <v>4</v>
      </c>
      <c r="S13" s="22" t="s">
        <v>64</v>
      </c>
      <c r="T13" s="22" t="s">
        <v>146</v>
      </c>
      <c r="U13" s="22" t="s">
        <v>57</v>
      </c>
      <c r="V13" s="22" t="s">
        <v>57</v>
      </c>
      <c r="W13" s="22" t="s">
        <v>57</v>
      </c>
      <c r="X13" s="22" t="s">
        <v>188</v>
      </c>
      <c r="Y13" s="22" t="s">
        <v>147</v>
      </c>
      <c r="Z13" s="22" t="s">
        <v>189</v>
      </c>
      <c r="AA13" s="22">
        <v>2</v>
      </c>
      <c r="AB13" s="35" t="s">
        <v>148</v>
      </c>
      <c r="AC13" s="22" t="s">
        <v>190</v>
      </c>
      <c r="AD13" s="23"/>
    </row>
    <row r="14" spans="1:30" ht="15.75" x14ac:dyDescent="0.25">
      <c r="A14" s="22" t="s">
        <v>191</v>
      </c>
      <c r="B14" s="22">
        <v>67866</v>
      </c>
      <c r="C14" s="22" t="s">
        <v>59</v>
      </c>
      <c r="D14" s="22">
        <v>37542</v>
      </c>
      <c r="E14" s="23"/>
      <c r="F14" s="24">
        <v>43882</v>
      </c>
      <c r="G14" s="25">
        <v>0.91874999999999996</v>
      </c>
      <c r="H14" s="24">
        <v>43882</v>
      </c>
      <c r="I14" s="25">
        <v>0.96805555555555556</v>
      </c>
      <c r="J14" s="22" t="s">
        <v>115</v>
      </c>
      <c r="K14" s="22" t="s">
        <v>192</v>
      </c>
      <c r="L14" s="22" t="s">
        <v>63</v>
      </c>
      <c r="M14" s="22">
        <v>1</v>
      </c>
      <c r="N14" s="22">
        <v>2</v>
      </c>
      <c r="O14" s="28">
        <v>3.55</v>
      </c>
      <c r="P14" s="22">
        <v>3.55</v>
      </c>
      <c r="Q14" s="22">
        <v>3</v>
      </c>
      <c r="R14" s="22">
        <v>3</v>
      </c>
      <c r="S14" s="22" t="s">
        <v>64</v>
      </c>
      <c r="T14" s="22" t="s">
        <v>146</v>
      </c>
      <c r="U14" s="22" t="s">
        <v>57</v>
      </c>
      <c r="V14" s="22" t="s">
        <v>57</v>
      </c>
      <c r="W14" s="22" t="s">
        <v>57</v>
      </c>
      <c r="X14" s="23"/>
      <c r="Y14" s="22" t="s">
        <v>147</v>
      </c>
      <c r="Z14" s="22" t="s">
        <v>193</v>
      </c>
      <c r="AA14" s="22">
        <v>1</v>
      </c>
      <c r="AB14" s="35" t="s">
        <v>148</v>
      </c>
      <c r="AC14" s="22" t="s">
        <v>194</v>
      </c>
      <c r="AD14" s="23"/>
    </row>
    <row r="15" spans="1:30" ht="15.75" x14ac:dyDescent="0.25">
      <c r="A15" s="22" t="s">
        <v>195</v>
      </c>
      <c r="B15" s="22">
        <v>67864</v>
      </c>
      <c r="C15" s="22" t="s">
        <v>59</v>
      </c>
      <c r="D15" s="22">
        <v>36847</v>
      </c>
      <c r="E15" s="23"/>
      <c r="F15" s="24">
        <v>43882</v>
      </c>
      <c r="G15" s="25">
        <v>0.17499999999999999</v>
      </c>
      <c r="H15" s="24">
        <v>43882</v>
      </c>
      <c r="I15" s="25">
        <v>0.17499999999999999</v>
      </c>
      <c r="J15" s="22" t="s">
        <v>115</v>
      </c>
      <c r="K15" s="22" t="s">
        <v>196</v>
      </c>
      <c r="L15" s="22" t="s">
        <v>70</v>
      </c>
      <c r="M15" s="22">
        <v>1</v>
      </c>
      <c r="N15" s="22">
        <v>1</v>
      </c>
      <c r="O15" s="28">
        <v>0</v>
      </c>
      <c r="P15" s="22">
        <v>0</v>
      </c>
      <c r="Q15" s="22">
        <v>1</v>
      </c>
      <c r="R15" s="22">
        <v>1</v>
      </c>
      <c r="S15" s="22" t="s">
        <v>64</v>
      </c>
      <c r="T15" s="22" t="s">
        <v>146</v>
      </c>
      <c r="U15" s="22" t="s">
        <v>57</v>
      </c>
      <c r="V15" s="22" t="s">
        <v>57</v>
      </c>
      <c r="W15" s="22" t="s">
        <v>57</v>
      </c>
      <c r="X15" s="22" t="s">
        <v>197</v>
      </c>
      <c r="Y15" s="22" t="s">
        <v>147</v>
      </c>
      <c r="Z15" s="22" t="s">
        <v>198</v>
      </c>
      <c r="AA15" s="22">
        <v>2</v>
      </c>
      <c r="AB15" s="35" t="s">
        <v>152</v>
      </c>
      <c r="AC15" s="22" t="s">
        <v>199</v>
      </c>
      <c r="AD15" s="23"/>
    </row>
    <row r="16" spans="1:30" ht="15.75" x14ac:dyDescent="0.25">
      <c r="A16" s="22" t="s">
        <v>200</v>
      </c>
      <c r="B16" s="22">
        <v>66274</v>
      </c>
      <c r="C16" s="22" t="s">
        <v>59</v>
      </c>
      <c r="D16" s="22">
        <v>17504</v>
      </c>
      <c r="E16" s="23"/>
      <c r="F16" s="24">
        <v>43856</v>
      </c>
      <c r="G16" s="25">
        <v>0.90208333333333335</v>
      </c>
      <c r="H16" s="24">
        <v>43857</v>
      </c>
      <c r="I16" s="25">
        <v>0</v>
      </c>
      <c r="J16" s="22" t="s">
        <v>115</v>
      </c>
      <c r="K16" s="22" t="s">
        <v>201</v>
      </c>
      <c r="L16" s="22" t="s">
        <v>70</v>
      </c>
      <c r="M16" s="22">
        <v>1</v>
      </c>
      <c r="N16" s="22">
        <v>2</v>
      </c>
      <c r="O16" s="28">
        <v>10.1</v>
      </c>
      <c r="P16" s="22">
        <v>10.1</v>
      </c>
      <c r="Q16" s="22">
        <v>6</v>
      </c>
      <c r="R16" s="22">
        <v>6</v>
      </c>
      <c r="S16" s="22" t="s">
        <v>64</v>
      </c>
      <c r="T16" s="22" t="s">
        <v>146</v>
      </c>
      <c r="U16" s="22" t="s">
        <v>57</v>
      </c>
      <c r="V16" s="22" t="s">
        <v>57</v>
      </c>
      <c r="W16" s="22" t="s">
        <v>57</v>
      </c>
      <c r="X16" s="23"/>
      <c r="Y16" s="22" t="s">
        <v>147</v>
      </c>
      <c r="Z16" s="22" t="s">
        <v>202</v>
      </c>
      <c r="AA16" s="22">
        <v>26</v>
      </c>
      <c r="AB16" s="35" t="s">
        <v>180</v>
      </c>
      <c r="AC16" s="22" t="s">
        <v>181</v>
      </c>
      <c r="AD16" s="23"/>
    </row>
    <row r="17" spans="1:30" ht="15.75" x14ac:dyDescent="0.25">
      <c r="A17" s="22" t="s">
        <v>203</v>
      </c>
      <c r="B17" s="22">
        <v>75444</v>
      </c>
      <c r="C17" s="22" t="s">
        <v>59</v>
      </c>
      <c r="D17" s="22">
        <v>247298</v>
      </c>
      <c r="E17" s="23"/>
      <c r="F17" s="24">
        <v>44173</v>
      </c>
      <c r="G17" s="25">
        <v>0.38194444444444442</v>
      </c>
      <c r="H17" s="24">
        <v>44173</v>
      </c>
      <c r="I17" s="25">
        <v>0.40625</v>
      </c>
      <c r="J17" s="22" t="s">
        <v>128</v>
      </c>
      <c r="K17" s="22" t="s">
        <v>204</v>
      </c>
      <c r="L17" s="22" t="s">
        <v>63</v>
      </c>
      <c r="M17" s="22">
        <v>4</v>
      </c>
      <c r="N17" s="22">
        <v>7</v>
      </c>
      <c r="O17" s="28">
        <v>11.6</v>
      </c>
      <c r="P17" s="22">
        <v>11.6</v>
      </c>
      <c r="Q17" s="22">
        <v>25</v>
      </c>
      <c r="R17" s="22">
        <v>25</v>
      </c>
      <c r="S17" s="22" t="s">
        <v>57</v>
      </c>
      <c r="T17" s="22" t="s">
        <v>146</v>
      </c>
      <c r="U17" s="22" t="s">
        <v>57</v>
      </c>
      <c r="V17" s="22" t="s">
        <v>57</v>
      </c>
      <c r="W17" s="22" t="s">
        <v>57</v>
      </c>
      <c r="X17" s="23"/>
      <c r="Y17" s="22" t="s">
        <v>147</v>
      </c>
      <c r="Z17" s="22" t="s">
        <v>205</v>
      </c>
      <c r="AA17" s="23"/>
      <c r="AB17" s="35" t="s">
        <v>162</v>
      </c>
      <c r="AC17" s="22" t="s">
        <v>81</v>
      </c>
      <c r="AD17" s="23"/>
    </row>
    <row r="18" spans="1:30" ht="15.75" x14ac:dyDescent="0.25">
      <c r="A18" s="22" t="s">
        <v>206</v>
      </c>
      <c r="B18" s="22">
        <v>69195</v>
      </c>
      <c r="C18" s="22" t="s">
        <v>81</v>
      </c>
      <c r="D18" s="22">
        <v>76146</v>
      </c>
      <c r="E18" s="23"/>
      <c r="F18" s="24">
        <v>43941</v>
      </c>
      <c r="G18" s="25">
        <v>0.78472222222222221</v>
      </c>
      <c r="H18" s="24">
        <v>43941</v>
      </c>
      <c r="I18" s="25">
        <v>0.8125</v>
      </c>
      <c r="J18" s="22" t="s">
        <v>128</v>
      </c>
      <c r="K18" s="22" t="s">
        <v>207</v>
      </c>
      <c r="L18" s="22" t="s">
        <v>208</v>
      </c>
      <c r="M18" s="22">
        <v>5</v>
      </c>
      <c r="N18" s="22">
        <v>7</v>
      </c>
      <c r="O18" s="28">
        <v>28.29</v>
      </c>
      <c r="P18" s="22">
        <v>28.29</v>
      </c>
      <c r="Q18" s="22">
        <v>51</v>
      </c>
      <c r="R18" s="22">
        <v>51</v>
      </c>
      <c r="S18" s="22" t="s">
        <v>57</v>
      </c>
      <c r="T18" s="22" t="s">
        <v>146</v>
      </c>
      <c r="U18" s="22" t="s">
        <v>57</v>
      </c>
      <c r="V18" s="22" t="s">
        <v>57</v>
      </c>
      <c r="W18" s="22" t="s">
        <v>57</v>
      </c>
      <c r="X18" s="23"/>
      <c r="Y18" s="22" t="s">
        <v>147</v>
      </c>
      <c r="Z18" s="22" t="s">
        <v>209</v>
      </c>
      <c r="AA18" s="22">
        <v>58</v>
      </c>
      <c r="AB18" s="35" t="s">
        <v>162</v>
      </c>
      <c r="AC18" s="22" t="s">
        <v>81</v>
      </c>
      <c r="AD18" s="23"/>
    </row>
    <row r="19" spans="1:30" ht="15.75" x14ac:dyDescent="0.25">
      <c r="A19" s="22" t="s">
        <v>210</v>
      </c>
      <c r="B19" s="22">
        <v>67863</v>
      </c>
      <c r="C19" s="22" t="s">
        <v>81</v>
      </c>
      <c r="D19" s="22">
        <v>40451</v>
      </c>
      <c r="E19" s="23"/>
      <c r="F19" s="24">
        <v>43887</v>
      </c>
      <c r="G19" s="25">
        <v>0.26111111111111113</v>
      </c>
      <c r="H19" s="24">
        <v>43887</v>
      </c>
      <c r="I19" s="25">
        <v>0.29583333333333334</v>
      </c>
      <c r="J19" s="22" t="s">
        <v>128</v>
      </c>
      <c r="K19" s="22" t="s">
        <v>211</v>
      </c>
      <c r="L19" s="22" t="s">
        <v>208</v>
      </c>
      <c r="M19" s="22">
        <v>5</v>
      </c>
      <c r="N19" s="22">
        <v>7</v>
      </c>
      <c r="O19" s="28">
        <v>18.82</v>
      </c>
      <c r="P19" s="22">
        <v>18.82</v>
      </c>
      <c r="Q19" s="22">
        <v>35</v>
      </c>
      <c r="R19" s="22">
        <v>35</v>
      </c>
      <c r="S19" s="22" t="s">
        <v>57</v>
      </c>
      <c r="T19" s="22" t="s">
        <v>146</v>
      </c>
      <c r="U19" s="22" t="s">
        <v>57</v>
      </c>
      <c r="V19" s="22" t="s">
        <v>57</v>
      </c>
      <c r="W19" s="22" t="s">
        <v>57</v>
      </c>
      <c r="X19" s="23"/>
      <c r="Y19" s="22" t="s">
        <v>147</v>
      </c>
      <c r="Z19" s="22" t="s">
        <v>212</v>
      </c>
      <c r="AA19" s="22">
        <v>4</v>
      </c>
      <c r="AB19" s="35" t="s">
        <v>162</v>
      </c>
      <c r="AC19" s="22" t="s">
        <v>81</v>
      </c>
      <c r="AD19" s="23"/>
    </row>
    <row r="20" spans="1:30" ht="15.75" x14ac:dyDescent="0.25">
      <c r="A20" s="22" t="s">
        <v>213</v>
      </c>
      <c r="B20" s="22">
        <v>74912</v>
      </c>
      <c r="C20" s="22" t="s">
        <v>81</v>
      </c>
      <c r="D20" s="22">
        <v>231260</v>
      </c>
      <c r="E20" s="23"/>
      <c r="F20" s="24">
        <v>44152</v>
      </c>
      <c r="G20" s="25">
        <v>0.82291666666666663</v>
      </c>
      <c r="H20" s="24">
        <v>44152</v>
      </c>
      <c r="I20" s="25">
        <v>0.89930555555555558</v>
      </c>
      <c r="J20" s="22" t="s">
        <v>82</v>
      </c>
      <c r="K20" s="22" t="s">
        <v>82</v>
      </c>
      <c r="L20" s="22" t="s">
        <v>84</v>
      </c>
      <c r="M20" s="22">
        <v>4</v>
      </c>
      <c r="N20" s="22">
        <v>5</v>
      </c>
      <c r="O20" s="28">
        <v>23.09</v>
      </c>
      <c r="P20" s="22">
        <v>23.09</v>
      </c>
      <c r="Q20" s="22">
        <v>31</v>
      </c>
      <c r="R20" s="22">
        <v>31</v>
      </c>
      <c r="S20" s="22" t="s">
        <v>57</v>
      </c>
      <c r="T20" s="22" t="s">
        <v>146</v>
      </c>
      <c r="U20" s="22" t="s">
        <v>57</v>
      </c>
      <c r="V20" s="22" t="s">
        <v>57</v>
      </c>
      <c r="W20" s="22" t="s">
        <v>57</v>
      </c>
      <c r="X20" s="22" t="s">
        <v>214</v>
      </c>
      <c r="Y20" s="22" t="s">
        <v>147</v>
      </c>
      <c r="Z20" s="22" t="s">
        <v>215</v>
      </c>
      <c r="AA20" s="22">
        <v>2</v>
      </c>
      <c r="AB20" s="35" t="s">
        <v>162</v>
      </c>
      <c r="AC20" s="22" t="s">
        <v>81</v>
      </c>
      <c r="AD20" s="23"/>
    </row>
    <row r="21" spans="1:30" ht="15.75" x14ac:dyDescent="0.25">
      <c r="A21" s="22" t="s">
        <v>216</v>
      </c>
      <c r="B21" s="22">
        <v>74840</v>
      </c>
      <c r="C21" s="22" t="s">
        <v>81</v>
      </c>
      <c r="D21" s="22">
        <v>224068</v>
      </c>
      <c r="E21" s="23"/>
      <c r="F21" s="24">
        <v>44144</v>
      </c>
      <c r="G21" s="25">
        <v>0.31527777777777777</v>
      </c>
      <c r="H21" s="24">
        <v>44144</v>
      </c>
      <c r="I21" s="25">
        <v>0.33819444444444446</v>
      </c>
      <c r="J21" s="22" t="s">
        <v>82</v>
      </c>
      <c r="K21" s="22" t="s">
        <v>82</v>
      </c>
      <c r="L21" s="22" t="s">
        <v>84</v>
      </c>
      <c r="M21" s="22">
        <v>5</v>
      </c>
      <c r="N21" s="22">
        <v>5</v>
      </c>
      <c r="O21" s="28">
        <v>8.7899999999999991</v>
      </c>
      <c r="P21" s="22">
        <v>8.7899999999999991</v>
      </c>
      <c r="Q21" s="22">
        <v>27</v>
      </c>
      <c r="R21" s="22">
        <v>27</v>
      </c>
      <c r="S21" s="22" t="s">
        <v>57</v>
      </c>
      <c r="T21" s="22" t="s">
        <v>146</v>
      </c>
      <c r="U21" s="22" t="s">
        <v>57</v>
      </c>
      <c r="V21" s="22" t="s">
        <v>57</v>
      </c>
      <c r="W21" s="22" t="s">
        <v>57</v>
      </c>
      <c r="X21" s="22" t="s">
        <v>217</v>
      </c>
      <c r="Y21" s="22" t="s">
        <v>147</v>
      </c>
      <c r="Z21" s="22" t="s">
        <v>212</v>
      </c>
      <c r="AA21" s="22">
        <v>32</v>
      </c>
      <c r="AB21" s="35" t="s">
        <v>162</v>
      </c>
      <c r="AC21" s="22" t="s">
        <v>81</v>
      </c>
      <c r="AD21" s="23"/>
    </row>
    <row r="22" spans="1:30" ht="15.75" x14ac:dyDescent="0.25">
      <c r="A22" s="22" t="s">
        <v>218</v>
      </c>
      <c r="B22" s="22">
        <v>74293</v>
      </c>
      <c r="C22" s="22" t="s">
        <v>81</v>
      </c>
      <c r="D22" s="22">
        <v>211622</v>
      </c>
      <c r="E22" s="23"/>
      <c r="F22" s="24">
        <v>44127</v>
      </c>
      <c r="G22" s="25">
        <v>0.28055555555555556</v>
      </c>
      <c r="H22" s="24">
        <v>44127</v>
      </c>
      <c r="I22" s="25">
        <v>0.29791666666666666</v>
      </c>
      <c r="J22" s="22" t="s">
        <v>82</v>
      </c>
      <c r="K22" s="22" t="s">
        <v>82</v>
      </c>
      <c r="L22" s="22" t="s">
        <v>84</v>
      </c>
      <c r="M22" s="22">
        <v>5</v>
      </c>
      <c r="N22" s="22">
        <v>5</v>
      </c>
      <c r="O22" s="28">
        <v>8.56</v>
      </c>
      <c r="P22" s="22">
        <v>8.56</v>
      </c>
      <c r="Q22" s="22">
        <v>28</v>
      </c>
      <c r="R22" s="22">
        <v>28</v>
      </c>
      <c r="S22" s="22" t="s">
        <v>57</v>
      </c>
      <c r="T22" s="22" t="s">
        <v>146</v>
      </c>
      <c r="U22" s="22" t="s">
        <v>57</v>
      </c>
      <c r="V22" s="22" t="s">
        <v>57</v>
      </c>
      <c r="W22" s="22" t="s">
        <v>57</v>
      </c>
      <c r="X22" s="22" t="s">
        <v>214</v>
      </c>
      <c r="Y22" s="22" t="s">
        <v>147</v>
      </c>
      <c r="Z22" s="22" t="s">
        <v>215</v>
      </c>
      <c r="AA22" s="22">
        <v>2</v>
      </c>
      <c r="AB22" s="35" t="s">
        <v>162</v>
      </c>
      <c r="AC22" s="22" t="s">
        <v>81</v>
      </c>
      <c r="AD22" s="23"/>
    </row>
    <row r="23" spans="1:30" ht="15.75" x14ac:dyDescent="0.25">
      <c r="A23" s="22" t="s">
        <v>219</v>
      </c>
      <c r="B23" s="22">
        <v>72958</v>
      </c>
      <c r="C23" s="22" t="s">
        <v>81</v>
      </c>
      <c r="D23" s="22">
        <v>172162</v>
      </c>
      <c r="E23" s="23"/>
      <c r="F23" s="24">
        <v>44075</v>
      </c>
      <c r="G23" s="25">
        <v>0.4465277777777778</v>
      </c>
      <c r="H23" s="24">
        <v>44075</v>
      </c>
      <c r="I23" s="25">
        <v>0.47847222222222224</v>
      </c>
      <c r="J23" s="22" t="s">
        <v>220</v>
      </c>
      <c r="K23" s="22" t="s">
        <v>220</v>
      </c>
      <c r="L23" s="22" t="s">
        <v>129</v>
      </c>
      <c r="M23" s="22">
        <v>5</v>
      </c>
      <c r="N23" s="22">
        <v>5</v>
      </c>
      <c r="O23" s="28">
        <v>14.33</v>
      </c>
      <c r="P23" s="22">
        <v>14.33</v>
      </c>
      <c r="Q23" s="22">
        <v>24</v>
      </c>
      <c r="R23" s="22">
        <v>24</v>
      </c>
      <c r="S23" s="22" t="s">
        <v>57</v>
      </c>
      <c r="T23" s="22" t="s">
        <v>146</v>
      </c>
      <c r="U23" s="22" t="s">
        <v>57</v>
      </c>
      <c r="V23" s="22" t="s">
        <v>57</v>
      </c>
      <c r="W23" s="22" t="s">
        <v>57</v>
      </c>
      <c r="X23" s="22" t="s">
        <v>221</v>
      </c>
      <c r="Y23" s="22" t="s">
        <v>147</v>
      </c>
      <c r="Z23" s="22" t="s">
        <v>222</v>
      </c>
      <c r="AA23" s="22">
        <v>32</v>
      </c>
      <c r="AB23" s="35" t="s">
        <v>162</v>
      </c>
      <c r="AC23" s="22" t="s">
        <v>81</v>
      </c>
      <c r="AD23" s="23"/>
    </row>
    <row r="24" spans="1:30" ht="15.75" x14ac:dyDescent="0.25">
      <c r="A24" s="22" t="s">
        <v>223</v>
      </c>
      <c r="B24" s="22">
        <v>72957</v>
      </c>
      <c r="C24" s="22" t="s">
        <v>81</v>
      </c>
      <c r="D24" s="22">
        <v>171117</v>
      </c>
      <c r="E24" s="23"/>
      <c r="F24" s="24">
        <v>44074</v>
      </c>
      <c r="G24" s="25">
        <v>0.3659722222222222</v>
      </c>
      <c r="H24" s="24">
        <v>44074</v>
      </c>
      <c r="I24" s="25">
        <v>0.40277777777777779</v>
      </c>
      <c r="J24" s="22" t="s">
        <v>82</v>
      </c>
      <c r="K24" s="22" t="s">
        <v>82</v>
      </c>
      <c r="L24" s="22" t="s">
        <v>84</v>
      </c>
      <c r="M24" s="22">
        <v>6</v>
      </c>
      <c r="N24" s="22">
        <v>8</v>
      </c>
      <c r="O24" s="28">
        <v>16.440000000000001</v>
      </c>
      <c r="P24" s="22">
        <v>16.440000000000001</v>
      </c>
      <c r="Q24" s="22">
        <v>28</v>
      </c>
      <c r="R24" s="22">
        <v>28</v>
      </c>
      <c r="S24" s="22" t="s">
        <v>57</v>
      </c>
      <c r="T24" s="22" t="s">
        <v>146</v>
      </c>
      <c r="U24" s="22" t="s">
        <v>57</v>
      </c>
      <c r="V24" s="22" t="s">
        <v>57</v>
      </c>
      <c r="W24" s="22" t="s">
        <v>57</v>
      </c>
      <c r="X24" s="22" t="s">
        <v>103</v>
      </c>
      <c r="Y24" s="22" t="s">
        <v>147</v>
      </c>
      <c r="Z24" s="22" t="s">
        <v>224</v>
      </c>
      <c r="AA24" s="22">
        <v>1</v>
      </c>
      <c r="AB24" s="35" t="s">
        <v>162</v>
      </c>
      <c r="AC24" s="22" t="s">
        <v>81</v>
      </c>
      <c r="AD24" s="23"/>
    </row>
    <row r="25" spans="1:30" ht="15.75" x14ac:dyDescent="0.25">
      <c r="A25" s="22" t="s">
        <v>225</v>
      </c>
      <c r="B25" s="22">
        <v>72925</v>
      </c>
      <c r="C25" s="22" t="s">
        <v>81</v>
      </c>
      <c r="D25" s="22">
        <v>169503</v>
      </c>
      <c r="E25" s="23"/>
      <c r="F25" s="24">
        <v>44071</v>
      </c>
      <c r="G25" s="25">
        <v>0.48333333333333334</v>
      </c>
      <c r="H25" s="24">
        <v>44071</v>
      </c>
      <c r="I25" s="25">
        <v>0.50902777777777775</v>
      </c>
      <c r="J25" s="22" t="s">
        <v>82</v>
      </c>
      <c r="K25" s="22" t="s">
        <v>82</v>
      </c>
      <c r="L25" s="22" t="s">
        <v>132</v>
      </c>
      <c r="M25" s="22">
        <v>4</v>
      </c>
      <c r="N25" s="22">
        <v>5</v>
      </c>
      <c r="O25" s="28">
        <v>9.1999999999999993</v>
      </c>
      <c r="P25" s="22">
        <v>9.1999999999999993</v>
      </c>
      <c r="Q25" s="22">
        <v>20</v>
      </c>
      <c r="R25" s="22">
        <v>20</v>
      </c>
      <c r="S25" s="22" t="s">
        <v>57</v>
      </c>
      <c r="T25" s="22" t="s">
        <v>146</v>
      </c>
      <c r="U25" s="22" t="s">
        <v>57</v>
      </c>
      <c r="V25" s="22" t="s">
        <v>57</v>
      </c>
      <c r="W25" s="22" t="s">
        <v>57</v>
      </c>
      <c r="X25" s="22" t="s">
        <v>226</v>
      </c>
      <c r="Y25" s="22" t="s">
        <v>147</v>
      </c>
      <c r="Z25" s="22" t="s">
        <v>227</v>
      </c>
      <c r="AA25" s="22">
        <v>1</v>
      </c>
      <c r="AB25" s="35" t="s">
        <v>162</v>
      </c>
      <c r="AC25" s="22" t="s">
        <v>81</v>
      </c>
      <c r="AD25" s="23"/>
    </row>
    <row r="26" spans="1:30" ht="15.75" x14ac:dyDescent="0.25">
      <c r="A26" s="22" t="s">
        <v>228</v>
      </c>
      <c r="B26" s="22">
        <v>71127</v>
      </c>
      <c r="C26" s="22" t="s">
        <v>81</v>
      </c>
      <c r="D26" s="22">
        <v>127854</v>
      </c>
      <c r="E26" s="23"/>
      <c r="F26" s="24">
        <v>44015</v>
      </c>
      <c r="G26" s="25">
        <v>0.94791666666666663</v>
      </c>
      <c r="H26" s="24">
        <v>44015</v>
      </c>
      <c r="I26" s="25">
        <v>0.97222222222222221</v>
      </c>
      <c r="J26" s="22" t="s">
        <v>82</v>
      </c>
      <c r="K26" s="22" t="s">
        <v>82</v>
      </c>
      <c r="L26" s="22" t="s">
        <v>229</v>
      </c>
      <c r="M26" s="22">
        <v>4</v>
      </c>
      <c r="N26" s="22">
        <v>5</v>
      </c>
      <c r="O26" s="28">
        <v>16.14</v>
      </c>
      <c r="P26" s="22">
        <v>16.14</v>
      </c>
      <c r="Q26" s="22">
        <v>36</v>
      </c>
      <c r="R26" s="22">
        <v>36</v>
      </c>
      <c r="S26" s="22" t="s">
        <v>57</v>
      </c>
      <c r="T26" s="22" t="s">
        <v>146</v>
      </c>
      <c r="U26" s="22" t="s">
        <v>57</v>
      </c>
      <c r="V26" s="22" t="s">
        <v>57</v>
      </c>
      <c r="W26" s="22" t="s">
        <v>57</v>
      </c>
      <c r="X26" s="22" t="s">
        <v>230</v>
      </c>
      <c r="Y26" s="22" t="s">
        <v>147</v>
      </c>
      <c r="Z26" s="22" t="s">
        <v>212</v>
      </c>
      <c r="AA26" s="22">
        <v>32</v>
      </c>
      <c r="AB26" s="35" t="s">
        <v>162</v>
      </c>
      <c r="AC26" s="22" t="s">
        <v>81</v>
      </c>
      <c r="AD26" s="23"/>
    </row>
    <row r="27" spans="1:30" ht="15.75" x14ac:dyDescent="0.25">
      <c r="A27" s="22" t="s">
        <v>231</v>
      </c>
      <c r="B27" s="22">
        <v>66536</v>
      </c>
      <c r="C27" s="22" t="s">
        <v>81</v>
      </c>
      <c r="D27" s="22">
        <v>25525</v>
      </c>
      <c r="E27" s="23"/>
      <c r="F27" s="24">
        <v>43867</v>
      </c>
      <c r="G27" s="25">
        <v>0.38750000000000001</v>
      </c>
      <c r="H27" s="24">
        <v>43867</v>
      </c>
      <c r="I27" s="25">
        <v>0.40972222222222221</v>
      </c>
      <c r="J27" s="22" t="s">
        <v>82</v>
      </c>
      <c r="K27" s="22" t="s">
        <v>82</v>
      </c>
      <c r="L27" s="22" t="s">
        <v>84</v>
      </c>
      <c r="M27" s="22">
        <v>1</v>
      </c>
      <c r="N27" s="22">
        <v>1</v>
      </c>
      <c r="O27" s="28">
        <v>4.2699999999999996</v>
      </c>
      <c r="P27" s="22">
        <v>4.2699999999999996</v>
      </c>
      <c r="Q27" s="22">
        <v>8</v>
      </c>
      <c r="R27" s="22">
        <v>8</v>
      </c>
      <c r="S27" s="22" t="s">
        <v>64</v>
      </c>
      <c r="T27" s="22" t="s">
        <v>146</v>
      </c>
      <c r="U27" s="22" t="s">
        <v>57</v>
      </c>
      <c r="V27" s="22" t="s">
        <v>57</v>
      </c>
      <c r="W27" s="22" t="s">
        <v>64</v>
      </c>
      <c r="X27" s="22" t="s">
        <v>232</v>
      </c>
      <c r="Y27" s="22" t="s">
        <v>147</v>
      </c>
      <c r="Z27" s="22" t="s">
        <v>233</v>
      </c>
      <c r="AA27" s="22" t="s">
        <v>234</v>
      </c>
      <c r="AB27" s="35" t="s">
        <v>148</v>
      </c>
      <c r="AC27" s="22" t="s">
        <v>235</v>
      </c>
      <c r="AD27" s="23"/>
    </row>
    <row r="28" spans="1:30" x14ac:dyDescent="0.25">
      <c r="N28" s="29">
        <f>SUM(N5:N27)</f>
        <v>104</v>
      </c>
      <c r="O28" s="36">
        <f>SUM(O5:O27)</f>
        <v>822.34999999999991</v>
      </c>
    </row>
    <row r="29" spans="1:30" x14ac:dyDescent="0.25">
      <c r="N29" s="16" t="s">
        <v>20</v>
      </c>
      <c r="O29" s="37">
        <f>O28/N28</f>
        <v>7.9072115384615378</v>
      </c>
    </row>
    <row r="31" spans="1:30" ht="18.75" x14ac:dyDescent="0.3">
      <c r="A31" s="38" t="s">
        <v>236</v>
      </c>
      <c r="B31" s="38">
        <v>2326.4</v>
      </c>
    </row>
    <row r="32" spans="1:30" ht="18.75" x14ac:dyDescent="0.3">
      <c r="A32" s="38" t="s">
        <v>237</v>
      </c>
      <c r="B32" s="38">
        <v>3066.14</v>
      </c>
    </row>
    <row r="33" spans="1:2" ht="18.75" x14ac:dyDescent="0.3">
      <c r="A33" s="38" t="s">
        <v>238</v>
      </c>
      <c r="B33" s="38">
        <v>1541</v>
      </c>
    </row>
    <row r="34" spans="1:2" ht="18.75" x14ac:dyDescent="0.3">
      <c r="A34" s="38" t="s">
        <v>239</v>
      </c>
      <c r="B34" s="38">
        <v>1760</v>
      </c>
    </row>
  </sheetData>
  <pageMargins left="0.7" right="0.7" top="0.75" bottom="0.75" header="0.3" footer="0.3"/>
  <headerFooter alignWithMargins="0">
    <oddFooter>&amp;Lwww.fwportal.de&amp;RErstellt von Sabine Lasch
17.10.2022 11:39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8150-1CF5-46C9-8E18-F05CA2C2AE45}">
  <dimension ref="A1:X17"/>
  <sheetViews>
    <sheetView workbookViewId="0">
      <selection activeCell="K26" sqref="K26"/>
    </sheetView>
  </sheetViews>
  <sheetFormatPr baseColWidth="10" defaultColWidth="9.140625" defaultRowHeight="15" x14ac:dyDescent="0.25"/>
  <cols>
    <col min="1" max="1" width="20.85546875" style="16" customWidth="1"/>
    <col min="2" max="2" width="16" style="16" bestFit="1" customWidth="1"/>
    <col min="3" max="3" width="12.85546875" style="16" bestFit="1" customWidth="1"/>
    <col min="4" max="4" width="14" style="16" bestFit="1" customWidth="1"/>
    <col min="5" max="5" width="11" style="16" bestFit="1" customWidth="1"/>
    <col min="6" max="6" width="26.42578125" style="16" hidden="1" customWidth="1"/>
    <col min="7" max="7" width="33" style="16" hidden="1" customWidth="1"/>
    <col min="8" max="8" width="22" style="16" hidden="1" customWidth="1"/>
    <col min="9" max="9" width="28.5703125" style="16" hidden="1" customWidth="1"/>
    <col min="10" max="10" width="28" style="16" hidden="1" customWidth="1"/>
    <col min="11" max="11" width="41.7109375" style="16" bestFit="1" customWidth="1"/>
    <col min="12" max="12" width="13.85546875" style="16" hidden="1" customWidth="1"/>
    <col min="13" max="13" width="20.28515625" style="16" hidden="1" customWidth="1"/>
    <col min="14" max="14" width="32.5703125" style="16" customWidth="1"/>
    <col min="15" max="15" width="20.5703125" style="16" hidden="1" customWidth="1"/>
    <col min="16" max="16" width="6.42578125" style="16" bestFit="1" customWidth="1"/>
    <col min="17" max="17" width="5.42578125" style="16" bestFit="1" customWidth="1"/>
    <col min="18" max="18" width="8.5703125" style="16" bestFit="1" customWidth="1"/>
    <col min="19" max="19" width="10.140625" style="16" bestFit="1" customWidth="1"/>
    <col min="20" max="20" width="7.42578125" style="16" bestFit="1" customWidth="1"/>
    <col min="21" max="21" width="11.7109375" style="16" bestFit="1" customWidth="1"/>
    <col min="22" max="22" width="10.85546875" style="16" customWidth="1"/>
    <col min="23" max="23" width="34.42578125" style="16" customWidth="1"/>
    <col min="24" max="24" width="19.28515625" style="16" customWidth="1"/>
    <col min="25" max="16384" width="9.140625" style="16"/>
  </cols>
  <sheetData>
    <row r="1" spans="1:24" ht="21" x14ac:dyDescent="0.35">
      <c r="A1" s="15"/>
    </row>
    <row r="2" spans="1:24" ht="21" x14ac:dyDescent="0.35">
      <c r="A2" s="15" t="s">
        <v>240</v>
      </c>
    </row>
    <row r="4" spans="1:24" ht="15.75" x14ac:dyDescent="0.25">
      <c r="A4" s="19" t="s">
        <v>22</v>
      </c>
      <c r="B4" s="19" t="s">
        <v>27</v>
      </c>
      <c r="C4" s="19" t="s">
        <v>28</v>
      </c>
      <c r="D4" s="19" t="s">
        <v>29</v>
      </c>
      <c r="E4" s="19" t="s">
        <v>30</v>
      </c>
      <c r="F4" s="19" t="s">
        <v>31</v>
      </c>
      <c r="G4" s="19" t="s">
        <v>32</v>
      </c>
      <c r="H4" s="19" t="s">
        <v>33</v>
      </c>
      <c r="I4" s="19" t="s">
        <v>34</v>
      </c>
      <c r="J4" s="19" t="s">
        <v>35</v>
      </c>
      <c r="K4" s="19" t="s">
        <v>36</v>
      </c>
      <c r="L4" s="19" t="s">
        <v>38</v>
      </c>
      <c r="M4" s="19" t="s">
        <v>39</v>
      </c>
      <c r="N4" s="19" t="s">
        <v>40</v>
      </c>
      <c r="O4" s="19" t="s">
        <v>41</v>
      </c>
      <c r="P4" s="21" t="s">
        <v>42</v>
      </c>
      <c r="Q4" s="21" t="s">
        <v>43</v>
      </c>
      <c r="R4" s="21" t="s">
        <v>44</v>
      </c>
      <c r="S4" s="21" t="s">
        <v>45</v>
      </c>
      <c r="T4" s="21" t="s">
        <v>46</v>
      </c>
      <c r="U4" s="21" t="s">
        <v>47</v>
      </c>
      <c r="V4" s="19" t="s">
        <v>48</v>
      </c>
      <c r="W4" s="19" t="s">
        <v>49</v>
      </c>
      <c r="X4" s="19" t="s">
        <v>140</v>
      </c>
    </row>
    <row r="5" spans="1:24" ht="15.75" x14ac:dyDescent="0.25">
      <c r="A5" s="22" t="s">
        <v>241</v>
      </c>
      <c r="B5" s="24">
        <v>43630</v>
      </c>
      <c r="C5" s="25">
        <v>0.19444444444444445</v>
      </c>
      <c r="D5" s="24">
        <v>43630</v>
      </c>
      <c r="E5" s="25">
        <v>0.22013888888888888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3"/>
      <c r="L5" s="22" t="s">
        <v>53</v>
      </c>
      <c r="M5" s="22" t="s">
        <v>83</v>
      </c>
      <c r="N5" s="22" t="s">
        <v>82</v>
      </c>
      <c r="O5" s="22" t="s">
        <v>70</v>
      </c>
      <c r="P5" s="22">
        <v>3</v>
      </c>
      <c r="Q5" s="22">
        <v>4</v>
      </c>
      <c r="R5" s="22">
        <v>11.5</v>
      </c>
      <c r="S5" s="22">
        <v>11.5</v>
      </c>
      <c r="T5" s="22">
        <v>21</v>
      </c>
      <c r="U5" s="22">
        <v>21</v>
      </c>
      <c r="V5" s="22" t="s">
        <v>57</v>
      </c>
      <c r="W5" s="23"/>
      <c r="X5" s="22" t="s">
        <v>147</v>
      </c>
    </row>
    <row r="6" spans="1:24" ht="15.75" x14ac:dyDescent="0.25">
      <c r="A6" s="22" t="s">
        <v>242</v>
      </c>
      <c r="B6" s="24">
        <v>43608</v>
      </c>
      <c r="C6" s="25">
        <v>0.42916666666666664</v>
      </c>
      <c r="D6" s="24">
        <v>43608</v>
      </c>
      <c r="E6" s="25">
        <v>0.43680555555555556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3"/>
      <c r="L6" s="22" t="s">
        <v>53</v>
      </c>
      <c r="M6" s="22" t="s">
        <v>83</v>
      </c>
      <c r="N6" s="22" t="s">
        <v>82</v>
      </c>
      <c r="O6" s="22" t="s">
        <v>70</v>
      </c>
      <c r="P6" s="22">
        <v>2</v>
      </c>
      <c r="Q6" s="22">
        <v>2</v>
      </c>
      <c r="R6" s="22">
        <v>0.37</v>
      </c>
      <c r="S6" s="22">
        <v>0.37</v>
      </c>
      <c r="T6" s="22">
        <v>2</v>
      </c>
      <c r="U6" s="22">
        <v>2</v>
      </c>
      <c r="V6" s="22" t="s">
        <v>57</v>
      </c>
      <c r="W6" s="23"/>
      <c r="X6" s="22" t="s">
        <v>147</v>
      </c>
    </row>
    <row r="7" spans="1:24" ht="15.75" x14ac:dyDescent="0.25">
      <c r="A7" s="22" t="s">
        <v>243</v>
      </c>
      <c r="B7" s="24">
        <v>43608</v>
      </c>
      <c r="C7" s="25">
        <v>0.40763888888888888</v>
      </c>
      <c r="D7" s="24">
        <v>43608</v>
      </c>
      <c r="E7" s="25">
        <v>0.43333333333333335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3"/>
      <c r="L7" s="22" t="s">
        <v>53</v>
      </c>
      <c r="M7" s="22" t="s">
        <v>83</v>
      </c>
      <c r="N7" s="22" t="s">
        <v>82</v>
      </c>
      <c r="O7" s="22" t="s">
        <v>70</v>
      </c>
      <c r="P7" s="22">
        <v>2</v>
      </c>
      <c r="Q7" s="22">
        <v>2</v>
      </c>
      <c r="R7" s="22">
        <v>1.23</v>
      </c>
      <c r="S7" s="22">
        <v>1.23</v>
      </c>
      <c r="T7" s="22">
        <v>2</v>
      </c>
      <c r="U7" s="22">
        <v>2</v>
      </c>
      <c r="V7" s="22" t="s">
        <v>57</v>
      </c>
      <c r="W7" s="23"/>
      <c r="X7" s="22" t="s">
        <v>147</v>
      </c>
    </row>
    <row r="8" spans="1:24" ht="15.75" x14ac:dyDescent="0.25">
      <c r="A8" s="22" t="s">
        <v>244</v>
      </c>
      <c r="B8" s="24">
        <v>43503</v>
      </c>
      <c r="C8" s="25">
        <v>0.41319444444444442</v>
      </c>
      <c r="D8" s="24">
        <v>43503</v>
      </c>
      <c r="E8" s="25">
        <v>0.43263888888888891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3"/>
      <c r="L8" s="22" t="s">
        <v>53</v>
      </c>
      <c r="M8" s="22" t="s">
        <v>83</v>
      </c>
      <c r="N8" s="22" t="s">
        <v>82</v>
      </c>
      <c r="O8" s="22" t="s">
        <v>245</v>
      </c>
      <c r="P8" s="22">
        <v>4</v>
      </c>
      <c r="Q8" s="22">
        <v>5</v>
      </c>
      <c r="R8" s="22">
        <v>6.23</v>
      </c>
      <c r="S8" s="22">
        <v>6.23</v>
      </c>
      <c r="T8" s="22">
        <v>14</v>
      </c>
      <c r="U8" s="22">
        <v>14</v>
      </c>
      <c r="V8" s="22" t="s">
        <v>57</v>
      </c>
      <c r="W8" s="22" t="s">
        <v>246</v>
      </c>
      <c r="X8" s="22" t="s">
        <v>147</v>
      </c>
    </row>
    <row r="9" spans="1:24" ht="15.75" x14ac:dyDescent="0.25">
      <c r="A9" s="22" t="s">
        <v>247</v>
      </c>
      <c r="B9" s="24">
        <v>43760</v>
      </c>
      <c r="C9" s="25">
        <v>0.25555555555555554</v>
      </c>
      <c r="D9" s="24">
        <v>43760</v>
      </c>
      <c r="E9" s="25">
        <v>0.27083333333333331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 t="s">
        <v>248</v>
      </c>
      <c r="L9" s="22" t="s">
        <v>53</v>
      </c>
      <c r="M9" s="22" t="s">
        <v>73</v>
      </c>
      <c r="N9" s="22" t="s">
        <v>115</v>
      </c>
      <c r="O9" s="22" t="s">
        <v>70</v>
      </c>
      <c r="P9" s="22">
        <v>1</v>
      </c>
      <c r="Q9" s="22">
        <v>1</v>
      </c>
      <c r="R9" s="22">
        <v>1.83</v>
      </c>
      <c r="S9" s="22">
        <v>1.83</v>
      </c>
      <c r="T9" s="22">
        <v>5</v>
      </c>
      <c r="U9" s="22">
        <v>5</v>
      </c>
      <c r="V9" s="22" t="s">
        <v>64</v>
      </c>
      <c r="W9" s="23"/>
      <c r="X9" s="22" t="s">
        <v>147</v>
      </c>
    </row>
    <row r="10" spans="1:24" ht="15.75" x14ac:dyDescent="0.25">
      <c r="A10" s="22" t="s">
        <v>249</v>
      </c>
      <c r="B10" s="24">
        <v>43731</v>
      </c>
      <c r="C10" s="25">
        <v>0.5805555555555556</v>
      </c>
      <c r="D10" s="24">
        <v>43731</v>
      </c>
      <c r="E10" s="25">
        <v>0.60833333333333328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 t="s">
        <v>101</v>
      </c>
      <c r="L10" s="22" t="s">
        <v>53</v>
      </c>
      <c r="M10" s="22" t="s">
        <v>83</v>
      </c>
      <c r="N10" s="22" t="s">
        <v>250</v>
      </c>
      <c r="O10" s="22" t="s">
        <v>251</v>
      </c>
      <c r="P10" s="22">
        <v>5</v>
      </c>
      <c r="Q10" s="22">
        <v>5</v>
      </c>
      <c r="R10" s="22">
        <v>12.23</v>
      </c>
      <c r="S10" s="22">
        <v>12.23</v>
      </c>
      <c r="T10" s="22">
        <v>19</v>
      </c>
      <c r="U10" s="22">
        <v>19</v>
      </c>
      <c r="V10" s="22" t="s">
        <v>57</v>
      </c>
      <c r="W10" s="22" t="s">
        <v>252</v>
      </c>
      <c r="X10" s="22" t="s">
        <v>147</v>
      </c>
    </row>
    <row r="11" spans="1:24" ht="15.75" x14ac:dyDescent="0.25">
      <c r="A11" s="22" t="s">
        <v>253</v>
      </c>
      <c r="B11" s="24">
        <v>43817</v>
      </c>
      <c r="C11" s="25">
        <v>0.45763888888888887</v>
      </c>
      <c r="D11" s="24">
        <v>43817</v>
      </c>
      <c r="E11" s="25">
        <v>0.45763888888888887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 t="s">
        <v>82</v>
      </c>
      <c r="L11" s="22" t="s">
        <v>53</v>
      </c>
      <c r="M11" s="22" t="s">
        <v>83</v>
      </c>
      <c r="N11" s="22" t="s">
        <v>101</v>
      </c>
      <c r="O11" s="22" t="s">
        <v>254</v>
      </c>
      <c r="P11" s="22">
        <v>1</v>
      </c>
      <c r="Q11" s="22">
        <v>1</v>
      </c>
      <c r="R11" s="22">
        <v>0</v>
      </c>
      <c r="S11" s="22">
        <v>0</v>
      </c>
      <c r="T11" s="22">
        <v>0</v>
      </c>
      <c r="U11" s="22">
        <v>0</v>
      </c>
      <c r="V11" s="22" t="s">
        <v>64</v>
      </c>
      <c r="W11" s="22" t="s">
        <v>255</v>
      </c>
      <c r="X11" s="22" t="s">
        <v>147</v>
      </c>
    </row>
    <row r="12" spans="1:24" ht="15.75" x14ac:dyDescent="0.25">
      <c r="A12" s="22" t="s">
        <v>256</v>
      </c>
      <c r="B12" s="24">
        <v>43723</v>
      </c>
      <c r="C12" s="25">
        <v>0.92222222222222228</v>
      </c>
      <c r="D12" s="24">
        <v>43723</v>
      </c>
      <c r="E12" s="25">
        <v>0.94861111111111107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 t="s">
        <v>82</v>
      </c>
      <c r="L12" s="22" t="s">
        <v>53</v>
      </c>
      <c r="M12" s="22" t="s">
        <v>83</v>
      </c>
      <c r="N12" s="22" t="s">
        <v>257</v>
      </c>
      <c r="O12" s="22" t="s">
        <v>84</v>
      </c>
      <c r="P12" s="22">
        <v>4</v>
      </c>
      <c r="Q12" s="22">
        <v>5</v>
      </c>
      <c r="R12" s="22">
        <v>13.44</v>
      </c>
      <c r="S12" s="22">
        <v>13.44</v>
      </c>
      <c r="T12" s="22">
        <v>25</v>
      </c>
      <c r="U12" s="22">
        <v>25</v>
      </c>
      <c r="V12" s="22" t="s">
        <v>57</v>
      </c>
      <c r="W12" s="22" t="s">
        <v>258</v>
      </c>
      <c r="X12" s="22" t="s">
        <v>147</v>
      </c>
    </row>
    <row r="13" spans="1:24" ht="15.75" x14ac:dyDescent="0.25">
      <c r="A13" s="22" t="s">
        <v>259</v>
      </c>
      <c r="B13" s="24">
        <v>43761</v>
      </c>
      <c r="C13" s="25">
        <v>0.6333333333333333</v>
      </c>
      <c r="D13" s="24">
        <v>43761</v>
      </c>
      <c r="E13" s="25">
        <v>0.65833333333333333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 t="s">
        <v>82</v>
      </c>
      <c r="L13" s="22" t="s">
        <v>53</v>
      </c>
      <c r="M13" s="22" t="s">
        <v>83</v>
      </c>
      <c r="N13" s="23"/>
      <c r="O13" s="22" t="s">
        <v>260</v>
      </c>
      <c r="P13" s="22">
        <v>5</v>
      </c>
      <c r="Q13" s="22">
        <v>5</v>
      </c>
      <c r="R13" s="22">
        <v>8.14</v>
      </c>
      <c r="S13" s="22">
        <v>8.14</v>
      </c>
      <c r="T13" s="22">
        <v>16</v>
      </c>
      <c r="U13" s="22">
        <v>16</v>
      </c>
      <c r="V13" s="22" t="s">
        <v>57</v>
      </c>
      <c r="W13" s="22" t="s">
        <v>110</v>
      </c>
      <c r="X13" s="22" t="s">
        <v>147</v>
      </c>
    </row>
    <row r="14" spans="1:24" ht="15.75" x14ac:dyDescent="0.25">
      <c r="A14" s="22" t="s">
        <v>261</v>
      </c>
      <c r="B14" s="24">
        <v>43707</v>
      </c>
      <c r="C14" s="25">
        <v>0.74722222222222223</v>
      </c>
      <c r="D14" s="24">
        <v>43707</v>
      </c>
      <c r="E14" s="25">
        <v>0.76527777777777772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 t="s">
        <v>262</v>
      </c>
      <c r="L14" s="22" t="s">
        <v>53</v>
      </c>
      <c r="M14" s="22" t="s">
        <v>87</v>
      </c>
      <c r="N14" s="23"/>
      <c r="O14" s="22" t="s">
        <v>263</v>
      </c>
      <c r="P14" s="22">
        <v>1</v>
      </c>
      <c r="Q14" s="22">
        <v>1</v>
      </c>
      <c r="R14" s="22">
        <v>3.9</v>
      </c>
      <c r="S14" s="22">
        <v>3.9</v>
      </c>
      <c r="T14" s="22">
        <v>9</v>
      </c>
      <c r="U14" s="22">
        <v>9</v>
      </c>
      <c r="V14" s="22" t="s">
        <v>64</v>
      </c>
      <c r="W14" s="23"/>
      <c r="X14" s="22" t="s">
        <v>147</v>
      </c>
    </row>
    <row r="15" spans="1:24" ht="15.75" x14ac:dyDescent="0.25">
      <c r="A15" s="22" t="s">
        <v>264</v>
      </c>
      <c r="B15" s="24">
        <v>43689</v>
      </c>
      <c r="C15" s="25">
        <v>0.56041666666666667</v>
      </c>
      <c r="D15" s="24">
        <v>43689</v>
      </c>
      <c r="E15" s="25">
        <v>0.59444444444444444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 t="s">
        <v>265</v>
      </c>
      <c r="L15" s="22" t="s">
        <v>53</v>
      </c>
      <c r="M15" s="22" t="s">
        <v>83</v>
      </c>
      <c r="N15" s="23"/>
      <c r="O15" s="22" t="s">
        <v>84</v>
      </c>
      <c r="P15" s="22">
        <v>5</v>
      </c>
      <c r="Q15" s="22">
        <v>5</v>
      </c>
      <c r="R15" s="22">
        <v>9.3000000000000007</v>
      </c>
      <c r="S15" s="22">
        <v>9.3000000000000007</v>
      </c>
      <c r="T15" s="22">
        <v>16</v>
      </c>
      <c r="U15" s="22">
        <v>16</v>
      </c>
      <c r="V15" s="22" t="s">
        <v>57</v>
      </c>
      <c r="W15" s="22" t="s">
        <v>110</v>
      </c>
      <c r="X15" s="22" t="s">
        <v>147</v>
      </c>
    </row>
    <row r="16" spans="1:24" x14ac:dyDescent="0.25">
      <c r="Q16" s="30">
        <f>SUM(Q5:Q15)</f>
        <v>36</v>
      </c>
      <c r="R16" s="30">
        <f>SUM(R5:R15)</f>
        <v>68.17</v>
      </c>
    </row>
    <row r="17" spans="18:18" x14ac:dyDescent="0.25">
      <c r="R17" s="31">
        <f>R16/Q16</f>
        <v>1.8936111111111111</v>
      </c>
    </row>
  </sheetData>
  <pageMargins left="0.7" right="0.7" top="0.75" bottom="0.75" header="0.3" footer="0.3"/>
  <headerFooter alignWithMargins="0">
    <oddFooter>&amp;Lwww.fwportal.de&amp;RErstellt von Sabine Lasch
17.10.2022 11:56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2021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Lasch</dc:creator>
  <cp:lastModifiedBy>Antje Weißmantel-Schmidt</cp:lastModifiedBy>
  <cp:lastPrinted>2022-10-19T08:14:44Z</cp:lastPrinted>
  <dcterms:created xsi:type="dcterms:W3CDTF">2022-10-17T07:06:36Z</dcterms:created>
  <dcterms:modified xsi:type="dcterms:W3CDTF">2022-11-07T10:18:59Z</dcterms:modified>
</cp:coreProperties>
</file>