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updateLinks="never"/>
  <mc:AlternateContent xmlns:mc="http://schemas.openxmlformats.org/markup-compatibility/2006">
    <mc:Choice Requires="x15">
      <x15ac:absPath xmlns:x15ac="http://schemas.microsoft.com/office/spreadsheetml/2010/11/ac" url="H:\Weißmantel\Stadtrat\Stadtrat\SR-7.LP\2022_06_09\"/>
    </mc:Choice>
  </mc:AlternateContent>
  <xr:revisionPtr revIDLastSave="0" documentId="8_{9E4F824E-21D1-4F76-B0B5-071A616FC94F}" xr6:coauthVersionLast="47" xr6:coauthVersionMax="47" xr10:uidLastSave="{00000000-0000-0000-0000-000000000000}"/>
  <bookViews>
    <workbookView xWindow="28680" yWindow="-210" windowWidth="29040" windowHeight="15840" xr2:uid="{00000000-000D-0000-FFFF-FFFF00000000}"/>
  </bookViews>
  <sheets>
    <sheet name="PV Statur Quo" sheetId="1" r:id="rId1"/>
    <sheet name="Gebühren RaBu" sheetId="2" r:id="rId2"/>
    <sheet name="AW-Gebühren AZV Kalk" sheetId="3" r:id="rId3"/>
  </sheets>
  <definedNames>
    <definedName name="_xlnm.Print_Area" localSheetId="0">'PV Statur Quo'!$A$1:$J$87</definedName>
  </definedNames>
  <calcPr calcId="191028" iterate="1" iterateDelta="0.0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6" i="1" l="1"/>
  <c r="G57" i="1" l="1"/>
  <c r="H57" i="1" s="1"/>
  <c r="G56" i="1"/>
  <c r="H56" i="1" s="1"/>
  <c r="C56" i="1"/>
  <c r="B57" i="1"/>
  <c r="C57" i="1" s="1"/>
  <c r="B56" i="1"/>
  <c r="D14" i="1"/>
  <c r="I24" i="1"/>
  <c r="I23" i="1"/>
  <c r="H58" i="1" l="1"/>
  <c r="H59" i="1" s="1"/>
  <c r="C58" i="1"/>
  <c r="C59" i="1" s="1"/>
  <c r="I33" i="1" l="1"/>
  <c r="I14" i="1"/>
  <c r="H34" i="1" l="1"/>
  <c r="H35" i="1" s="1"/>
  <c r="H25" i="1"/>
  <c r="H26" i="1" s="1"/>
  <c r="I15" i="1"/>
  <c r="I32" i="1"/>
  <c r="I34" i="1" s="1"/>
  <c r="C25" i="1"/>
  <c r="C26" i="1" s="1"/>
  <c r="D24" i="1"/>
  <c r="E26" i="1" l="1"/>
  <c r="C34" i="1"/>
  <c r="C35" i="1" s="1"/>
  <c r="E35" i="1" s="1"/>
  <c r="D15" i="1"/>
  <c r="D32" i="1"/>
  <c r="I35" i="1"/>
  <c r="D33" i="1"/>
  <c r="I25" i="1"/>
  <c r="D23" i="1"/>
  <c r="D25" i="1" s="1"/>
  <c r="D26" i="1" s="1"/>
  <c r="C39" i="1" s="1"/>
  <c r="C62" i="1" s="1"/>
  <c r="C61" i="1" l="1"/>
  <c r="D34" i="1"/>
  <c r="D35" i="1" s="1"/>
  <c r="I26" i="1"/>
  <c r="H39" i="1" s="1"/>
  <c r="F27" i="1"/>
  <c r="H16" i="1"/>
  <c r="H17" i="1" s="1"/>
  <c r="C16" i="1"/>
  <c r="C17" i="1" s="1"/>
  <c r="H62" i="1" l="1"/>
  <c r="C64" i="1" s="1"/>
  <c r="H61" i="1"/>
  <c r="F36" i="1"/>
  <c r="E17" i="1"/>
  <c r="D16" i="1"/>
  <c r="D17" i="1" s="1"/>
  <c r="I16" i="1"/>
  <c r="I17" i="1" l="1"/>
  <c r="F18" i="1"/>
  <c r="I28" i="1"/>
  <c r="I19" i="1"/>
  <c r="I37" i="1" l="1"/>
</calcChain>
</file>

<file path=xl/sharedStrings.xml><?xml version="1.0" encoding="utf-8"?>
<sst xmlns="http://schemas.openxmlformats.org/spreadsheetml/2006/main" count="189" uniqueCount="100">
  <si>
    <t>Stadt Radeburg</t>
  </si>
  <si>
    <t>Wirtschaftlichkeitsbetrachtung Beitritt zu einem Abwasserzweckverband</t>
  </si>
  <si>
    <t>hier: Abwasserzweckverband "Gemeinschaftskläranlage Kalkreuth" (AZV Kalk)</t>
  </si>
  <si>
    <t>Darstellung der definierten Vergleichgruppen</t>
  </si>
  <si>
    <t>Radeburg ab 01.01.2022:</t>
  </si>
  <si>
    <t>AZV Kalk</t>
  </si>
  <si>
    <t xml:space="preserve">netto </t>
  </si>
  <si>
    <t>brutto</t>
  </si>
  <si>
    <t>Verbrauchsgebühr</t>
  </si>
  <si>
    <t>-</t>
  </si>
  <si>
    <t>Mengenpreis je m³</t>
  </si>
  <si>
    <t>Grundgebühr für Zähler Q3</t>
  </si>
  <si>
    <t>Grundpreis für WE/GE und Zähler Q3 = 4 im Monat</t>
  </si>
  <si>
    <t>jährlicher Verbrauch</t>
  </si>
  <si>
    <t>Haushalt/Jahr in m³</t>
  </si>
  <si>
    <t xml:space="preserve">Mengenentgelt </t>
  </si>
  <si>
    <t xml:space="preserve">€-Differenz </t>
  </si>
  <si>
    <t>Grundentgelt WE/GE</t>
  </si>
  <si>
    <t>Summe ME+GE</t>
  </si>
  <si>
    <t>je m³ netto</t>
  </si>
  <si>
    <t>Preis/m³</t>
  </si>
  <si>
    <t>Preis-Faktor (brutto) =</t>
  </si>
  <si>
    <t>Mehrbelastung/Jahr</t>
  </si>
  <si>
    <t xml:space="preserve">Mengenpreis </t>
  </si>
  <si>
    <t>Grundpreis für Zähler Q3 = 4</t>
  </si>
  <si>
    <t>definierter Vergleichpreis</t>
  </si>
  <si>
    <t>€/m³</t>
  </si>
  <si>
    <t>Fazit:</t>
  </si>
  <si>
    <t>die Zweckverbandslösung mit dem AZV Kalk ist wirtschaftlich günstiger als der Status-Quo</t>
  </si>
  <si>
    <t>Problem:</t>
  </si>
  <si>
    <t>im Falle der Aufnahme der Stadt Radeburg würden sich die Gesamtkosten des AZV erhöhen</t>
  </si>
  <si>
    <r>
      <t xml:space="preserve">-&gt; die höheren Gesamtkosten sind durch </t>
    </r>
    <r>
      <rPr>
        <b/>
        <sz val="12"/>
        <color rgb="FFFF0000"/>
        <rFont val="Calibri"/>
        <family val="2"/>
        <scheme val="minor"/>
      </rPr>
      <t>alle</t>
    </r>
    <r>
      <rPr>
        <sz val="12"/>
        <color theme="1"/>
        <rFont val="Calibri"/>
        <family val="2"/>
        <scheme val="minor"/>
      </rPr>
      <t xml:space="preserve"> Verbandsmitglieder zu decken</t>
    </r>
  </si>
  <si>
    <r>
      <rPr>
        <sz val="12"/>
        <color rgb="FFFF0000"/>
        <rFont val="Calibri"/>
        <family val="2"/>
        <scheme val="minor"/>
      </rPr>
      <t>-&gt; die Abwassergebühren des AZV Kalk müssten erhöht werden</t>
    </r>
  </si>
  <si>
    <t>Vergleichsrechnungen bei unterschiedlichem Verbrauchsverhalten/Abnahmemengen</t>
  </si>
  <si>
    <t>der aktuelle AW-Gebühren in Radeburg mit den aktuellen AW-Gebühren des AZV Kalk</t>
  </si>
  <si>
    <t>Stadt Radeburg:</t>
  </si>
  <si>
    <t>Trinkwassergebührensatzung ab 01.01.2019</t>
  </si>
  <si>
    <t>AZV Kalk:</t>
  </si>
  <si>
    <t>AW</t>
  </si>
  <si>
    <t>Stand 01.01.2021</t>
  </si>
  <si>
    <t>verkaufte TW-Menge 2020:</t>
  </si>
  <si>
    <t>m³</t>
  </si>
  <si>
    <t>Anzahl aller aktiver Zähler</t>
  </si>
  <si>
    <t>pauschalierte Berechnung der (Brutto)Gesamtkosten der Abwasserentsorgung in Radeburg im Jahr 2022</t>
  </si>
  <si>
    <t>Radeburg</t>
  </si>
  <si>
    <t>AZV König</t>
  </si>
  <si>
    <t>€</t>
  </si>
  <si>
    <t>Verbrauchsentgelte</t>
  </si>
  <si>
    <t>monatliche Grundentgelte</t>
  </si>
  <si>
    <t>Gesamtkosten der Bürger</t>
  </si>
  <si>
    <t xml:space="preserve">spezifische Abwassergebühr </t>
  </si>
  <si>
    <t>definierte Vergleichsrechnung</t>
  </si>
  <si>
    <t>Gesamtkosten der Bürger zum definierten Vergleichspreis</t>
  </si>
  <si>
    <t>Mehrkosten der AW-Entsorgung in Radeburg</t>
  </si>
  <si>
    <t>ODER</t>
  </si>
  <si>
    <t>um diesen Betrag übersteigen die rechnerischen Gesamtkosten den Vergleichswert des AZV Kalk</t>
  </si>
  <si>
    <t>sofern ein Verbandsbeitritt ohne weitere Zusatzkosten möglich wäre, würde sich dadurch eine deutliche</t>
  </si>
  <si>
    <t>Gebührensenkung ergeben -&gt; eine Untersuchung alternativer Gebühren ist entbehrlich</t>
  </si>
  <si>
    <t>zu beachten/derzeit keine Bewertung möglich:</t>
  </si>
  <si>
    <t>1.</t>
  </si>
  <si>
    <t>Anbindung an das Kanalnetz des AZV Kalk über AZV Promnitz und Moritzburg? -&gt; Höhe der Kosten und deren Tragung?</t>
  </si>
  <si>
    <t>2.</t>
  </si>
  <si>
    <t>was passiert mit dem AZV Promnitztal?</t>
  </si>
  <si>
    <t xml:space="preserve"> -</t>
  </si>
  <si>
    <t>Abwassersammlung und Reinigung erfolgt bisher im AZV Promnitztal -&gt; ist Teil der Gesamtkosten</t>
  </si>
  <si>
    <t>nicht seriös zu beantworten ist die Frage, wie es mit dem AZV Promitztal im Fall des Beitritts zum AZV Kalk</t>
  </si>
  <si>
    <t xml:space="preserve">weitergehen wird -&gt; Auflösung/Austritt Moritzburg/gemeinsamer Weiterbetrieb nach Übernahme durch </t>
  </si>
  <si>
    <t>AZV Kalk -&gt; Auswirkungen der bereits bestehende Mitgliedschaft der Gemeinde Moritzburg im AZV Kalk?</t>
  </si>
  <si>
    <t xml:space="preserve">Alternativ: </t>
  </si>
  <si>
    <t>Was passiert bei (kostet die) Nichtübernahme durch den AZV Kalk?</t>
  </si>
  <si>
    <t>3.</t>
  </si>
  <si>
    <t>Will der AZV Kalk die Stadt Radeburg  bei den dargestellten Problemen aufnehmen? Oder muss er?</t>
  </si>
  <si>
    <t>zur Information zu 2.:</t>
  </si>
  <si>
    <t>IST-Beträge</t>
  </si>
  <si>
    <t>Konto</t>
  </si>
  <si>
    <t>Verwaltungs-/Zinsumlage 2020</t>
  </si>
  <si>
    <t>Betriebskostenumlage 2020</t>
  </si>
  <si>
    <t>Umlagen AZV Promnitztal 2020</t>
  </si>
  <si>
    <t>AW-Gebühren in Radeburg gem. AW-Gebührensatzung vom 07.03.2019</t>
  </si>
  <si>
    <t>netto</t>
  </si>
  <si>
    <t>Verbrauchsgebühr :</t>
  </si>
  <si>
    <t>vom 01.01.2019 bis 31.12.2021</t>
  </si>
  <si>
    <t>ab dem 01.01.2022</t>
  </si>
  <si>
    <t>monatliche Grundgebühr: (keine Änderung zum 01.01.2022)</t>
  </si>
  <si>
    <t>AW-Gebühren im Verbandsgebiet des AZV "Gemeinschaftskläranlage Kalkreuth"</t>
  </si>
  <si>
    <t>Abwassersatzung vom 24.02.2021</t>
  </si>
  <si>
    <t>Mengenpreis:</t>
  </si>
  <si>
    <t>ab dem 01.01.2021</t>
  </si>
  <si>
    <t>§ 45</t>
  </si>
  <si>
    <t>monatlicher Grundpreis:</t>
  </si>
  <si>
    <t>bis Qn 2,5/Q3=4</t>
  </si>
  <si>
    <t>bis 200 m³</t>
  </si>
  <si>
    <t>ab 201 m³ bis 400 m³</t>
  </si>
  <si>
    <t>ab 401 m³ bis 1.000 m³</t>
  </si>
  <si>
    <t>ab 1.001 m³</t>
  </si>
  <si>
    <t>Qn 6/Q3=10</t>
  </si>
  <si>
    <t>Qn 10/Q3=16</t>
  </si>
  <si>
    <t>Qn 15/Q3=25/DN 50</t>
  </si>
  <si>
    <t>Qn 40/Q3=63/DN 80</t>
  </si>
  <si>
    <t>ab Qn 60/Q3=100/DN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</si>
</sst>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9BFB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4" fontId="0" fillId="0" borderId="0" xfId="0" applyNumberFormat="1" applyAlignment="1">
      <alignment horizontal="center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2" xfId="0" applyBorder="1"/>
    <xf numFmtId="0" fontId="0" fillId="0" borderId="9" xfId="0" applyBorder="1"/>
    <xf numFmtId="4" fontId="0" fillId="0" borderId="1" xfId="0" applyNumberForma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Alignment="1">
      <alignment horizontal="right"/>
    </xf>
    <xf numFmtId="0" fontId="5" fillId="0" borderId="0" xfId="0" applyFont="1"/>
    <xf numFmtId="0" fontId="0" fillId="3" borderId="5" xfId="0" applyFill="1" applyBorder="1"/>
    <xf numFmtId="164" fontId="3" fillId="3" borderId="2" xfId="0" applyNumberFormat="1" applyFont="1" applyFill="1" applyBorder="1" applyAlignment="1">
      <alignment horizontal="center"/>
    </xf>
    <xf numFmtId="0" fontId="0" fillId="3" borderId="8" xfId="0" applyFill="1" applyBorder="1"/>
    <xf numFmtId="0" fontId="0" fillId="4" borderId="5" xfId="0" applyFill="1" applyBorder="1"/>
    <xf numFmtId="0" fontId="0" fillId="4" borderId="8" xfId="0" applyFill="1" applyBorder="1"/>
    <xf numFmtId="164" fontId="3" fillId="4" borderId="2" xfId="0" applyNumberFormat="1" applyFont="1" applyFill="1" applyBorder="1" applyAlignment="1">
      <alignment horizontal="center"/>
    </xf>
    <xf numFmtId="0" fontId="0" fillId="5" borderId="5" xfId="0" applyFill="1" applyBorder="1"/>
    <xf numFmtId="0" fontId="0" fillId="5" borderId="8" xfId="0" applyFill="1" applyBorder="1"/>
    <xf numFmtId="164" fontId="3" fillId="5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4" fontId="0" fillId="0" borderId="1" xfId="0" applyNumberFormat="1" applyFill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2" fillId="5" borderId="1" xfId="0" applyFont="1" applyFill="1" applyBorder="1"/>
    <xf numFmtId="4" fontId="2" fillId="5" borderId="3" xfId="0" applyNumberFormat="1" applyFont="1" applyFill="1" applyBorder="1" applyAlignment="1">
      <alignment horizontal="center"/>
    </xf>
    <xf numFmtId="4" fontId="2" fillId="5" borderId="4" xfId="0" applyNumberFormat="1" applyFont="1" applyFill="1" applyBorder="1" applyAlignment="1">
      <alignment horizontal="center"/>
    </xf>
    <xf numFmtId="4" fontId="4" fillId="5" borderId="4" xfId="0" applyNumberFormat="1" applyFont="1" applyFill="1" applyBorder="1" applyAlignment="1">
      <alignment horizontal="center"/>
    </xf>
    <xf numFmtId="0" fontId="2" fillId="4" borderId="1" xfId="0" applyFont="1" applyFill="1" applyBorder="1"/>
    <xf numFmtId="4" fontId="2" fillId="4" borderId="3" xfId="0" applyNumberFormat="1" applyFont="1" applyFill="1" applyBorder="1" applyAlignment="1">
      <alignment horizontal="center"/>
    </xf>
    <xf numFmtId="4" fontId="2" fillId="4" borderId="4" xfId="0" applyNumberFormat="1" applyFont="1" applyFill="1" applyBorder="1" applyAlignment="1">
      <alignment horizontal="center"/>
    </xf>
    <xf numFmtId="4" fontId="4" fillId="4" borderId="4" xfId="0" applyNumberFormat="1" applyFont="1" applyFill="1" applyBorder="1" applyAlignment="1">
      <alignment horizontal="center"/>
    </xf>
    <xf numFmtId="0" fontId="2" fillId="3" borderId="1" xfId="0" applyFont="1" applyFill="1" applyBorder="1"/>
    <xf numFmtId="4" fontId="2" fillId="3" borderId="3" xfId="0" applyNumberFormat="1" applyFont="1" applyFill="1" applyBorder="1" applyAlignment="1">
      <alignment horizontal="center"/>
    </xf>
    <xf numFmtId="4" fontId="2" fillId="3" borderId="4" xfId="0" applyNumberFormat="1" applyFont="1" applyFill="1" applyBorder="1" applyAlignment="1">
      <alignment horizontal="center"/>
    </xf>
    <xf numFmtId="4" fontId="4" fillId="3" borderId="4" xfId="0" applyNumberFormat="1" applyFont="1" applyFill="1" applyBorder="1" applyAlignment="1">
      <alignment horizontal="center"/>
    </xf>
    <xf numFmtId="4" fontId="2" fillId="5" borderId="3" xfId="0" applyNumberFormat="1" applyFont="1" applyFill="1" applyBorder="1" applyAlignment="1">
      <alignment horizontal="right"/>
    </xf>
    <xf numFmtId="4" fontId="2" fillId="4" borderId="3" xfId="0" applyNumberFormat="1" applyFont="1" applyFill="1" applyBorder="1" applyAlignment="1">
      <alignment horizontal="right"/>
    </xf>
    <xf numFmtId="4" fontId="2" fillId="3" borderId="3" xfId="0" applyNumberFormat="1" applyFont="1" applyFill="1" applyBorder="1" applyAlignment="1">
      <alignment horizontal="right"/>
    </xf>
    <xf numFmtId="4" fontId="2" fillId="3" borderId="3" xfId="0" applyNumberFormat="1" applyFont="1" applyFill="1" applyBorder="1" applyAlignment="1">
      <alignment horizontal="left"/>
    </xf>
    <xf numFmtId="4" fontId="2" fillId="4" borderId="3" xfId="0" applyNumberFormat="1" applyFont="1" applyFill="1" applyBorder="1" applyAlignment="1">
      <alignment horizontal="left"/>
    </xf>
    <xf numFmtId="4" fontId="2" fillId="5" borderId="3" xfId="0" applyNumberFormat="1" applyFont="1" applyFill="1" applyBorder="1" applyAlignment="1">
      <alignment horizontal="left"/>
    </xf>
    <xf numFmtId="4" fontId="2" fillId="0" borderId="3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horizontal="left"/>
    </xf>
    <xf numFmtId="4" fontId="0" fillId="0" borderId="0" xfId="0" applyNumberFormat="1" applyAlignment="1">
      <alignment horizontal="left"/>
    </xf>
    <xf numFmtId="3" fontId="0" fillId="0" borderId="0" xfId="0" applyNumberFormat="1"/>
    <xf numFmtId="4" fontId="0" fillId="0" borderId="10" xfId="0" applyNumberFormat="1" applyBorder="1"/>
    <xf numFmtId="4" fontId="0" fillId="6" borderId="0" xfId="0" applyNumberFormat="1" applyFill="1"/>
    <xf numFmtId="4" fontId="0" fillId="0" borderId="0" xfId="0" applyNumberFormat="1" applyFill="1"/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  <xf numFmtId="4" fontId="7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left"/>
    </xf>
    <xf numFmtId="4" fontId="7" fillId="0" borderId="0" xfId="0" quotePrefix="1" applyNumberFormat="1" applyFont="1" applyAlignment="1">
      <alignment horizontal="left"/>
    </xf>
    <xf numFmtId="0" fontId="0" fillId="0" borderId="0" xfId="0" applyAlignment="1">
      <alignment horizontal="right" wrapText="1"/>
    </xf>
    <xf numFmtId="0" fontId="10" fillId="0" borderId="0" xfId="0" applyFont="1"/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4" fontId="10" fillId="0" borderId="0" xfId="0" applyNumberFormat="1" applyFont="1"/>
    <xf numFmtId="4" fontId="10" fillId="0" borderId="10" xfId="0" applyNumberFormat="1" applyFont="1" applyBorder="1"/>
    <xf numFmtId="4" fontId="10" fillId="0" borderId="0" xfId="0" applyNumberFormat="1" applyFont="1" applyAlignment="1">
      <alignment horizontal="left"/>
    </xf>
    <xf numFmtId="4" fontId="10" fillId="0" borderId="11" xfId="0" applyNumberFormat="1" applyFont="1" applyBorder="1"/>
    <xf numFmtId="0" fontId="0" fillId="6" borderId="0" xfId="0" applyFill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9BFBF"/>
      <color rgb="FFF48888"/>
      <color rgb="FFF27A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190499</xdr:rowOff>
    </xdr:from>
    <xdr:to>
      <xdr:col>6</xdr:col>
      <xdr:colOff>756686</xdr:colOff>
      <xdr:row>27</xdr:row>
      <xdr:rowOff>142874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5176D87-DEDD-496D-AFFE-0FC1E8B70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857499"/>
          <a:ext cx="4566686" cy="2428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7"/>
  <sheetViews>
    <sheetView tabSelected="1" zoomScaleNormal="100" workbookViewId="0">
      <selection activeCell="E85" sqref="E85"/>
    </sheetView>
  </sheetViews>
  <sheetFormatPr baseColWidth="10" defaultColWidth="11.42578125" defaultRowHeight="15" x14ac:dyDescent="0.25"/>
  <cols>
    <col min="1" max="1" width="28" customWidth="1"/>
    <col min="2" max="2" width="8.7109375" customWidth="1"/>
    <col min="3" max="3" width="14.140625" customWidth="1"/>
    <col min="6" max="6" width="27" customWidth="1"/>
    <col min="7" max="7" width="8.7109375" customWidth="1"/>
    <col min="8" max="8" width="12.85546875" customWidth="1"/>
    <col min="9" max="9" width="11.7109375" bestFit="1" customWidth="1"/>
    <col min="10" max="10" width="11.5703125" bestFit="1" customWidth="1"/>
  </cols>
  <sheetData>
    <row r="1" spans="1:11" ht="15.75" x14ac:dyDescent="0.25">
      <c r="A1" s="1" t="s">
        <v>0</v>
      </c>
      <c r="B1" s="1" t="s">
        <v>1</v>
      </c>
      <c r="C1" s="1"/>
      <c r="D1" s="1"/>
    </row>
    <row r="2" spans="1:11" x14ac:dyDescent="0.25">
      <c r="B2" t="s">
        <v>2</v>
      </c>
    </row>
    <row r="4" spans="1:11" ht="15.75" x14ac:dyDescent="0.25">
      <c r="A4" s="67" t="s">
        <v>3</v>
      </c>
    </row>
    <row r="6" spans="1:11" ht="16.5" thickBot="1" x14ac:dyDescent="0.3">
      <c r="A6" s="1" t="s">
        <v>4</v>
      </c>
      <c r="F6" s="1" t="s">
        <v>5</v>
      </c>
    </row>
    <row r="7" spans="1:11" ht="15.75" thickBot="1" x14ac:dyDescent="0.3">
      <c r="A7" s="5"/>
      <c r="B7" s="5"/>
      <c r="C7" s="6" t="s">
        <v>6</v>
      </c>
      <c r="D7" s="6" t="s">
        <v>7</v>
      </c>
      <c r="F7" s="5"/>
      <c r="G7" s="5"/>
      <c r="H7" s="6" t="s">
        <v>6</v>
      </c>
      <c r="I7" s="6" t="s">
        <v>7</v>
      </c>
    </row>
    <row r="8" spans="1:11" ht="15.75" thickBot="1" x14ac:dyDescent="0.3">
      <c r="A8" s="5" t="s">
        <v>8</v>
      </c>
      <c r="B8" s="5"/>
      <c r="C8" s="6" t="s">
        <v>9</v>
      </c>
      <c r="D8" s="6">
        <v>3.49</v>
      </c>
      <c r="F8" s="5" t="s">
        <v>10</v>
      </c>
      <c r="G8" s="5"/>
      <c r="H8" s="32" t="s">
        <v>9</v>
      </c>
      <c r="I8" s="12">
        <v>3.18</v>
      </c>
      <c r="K8" s="31"/>
    </row>
    <row r="9" spans="1:11" ht="30.75" thickBot="1" x14ac:dyDescent="0.3">
      <c r="A9" s="5" t="s">
        <v>11</v>
      </c>
      <c r="B9" s="5"/>
      <c r="C9" s="7" t="s">
        <v>9</v>
      </c>
      <c r="D9" s="12">
        <v>5</v>
      </c>
      <c r="F9" s="70" t="s">
        <v>12</v>
      </c>
      <c r="G9" s="5"/>
      <c r="H9" s="12" t="s">
        <v>9</v>
      </c>
      <c r="I9" s="12">
        <v>5</v>
      </c>
    </row>
    <row r="10" spans="1:11" x14ac:dyDescent="0.25">
      <c r="A10" s="34"/>
      <c r="B10" s="8"/>
      <c r="C10" s="8"/>
      <c r="D10" s="34"/>
      <c r="E10" s="33"/>
      <c r="F10" s="34"/>
      <c r="G10" s="8"/>
      <c r="H10" s="8"/>
      <c r="I10" s="34"/>
    </row>
    <row r="11" spans="1:11" ht="15.75" thickBot="1" x14ac:dyDescent="0.3">
      <c r="A11" s="10"/>
      <c r="B11" s="35"/>
      <c r="C11" s="35"/>
      <c r="D11" s="10"/>
      <c r="E11" s="33"/>
      <c r="F11" s="10"/>
      <c r="G11" s="35"/>
      <c r="H11" s="35"/>
      <c r="I11" s="10"/>
    </row>
    <row r="12" spans="1:11" x14ac:dyDescent="0.25">
      <c r="A12" s="20" t="s">
        <v>13</v>
      </c>
      <c r="B12" s="8"/>
      <c r="C12" s="8"/>
      <c r="D12" s="9"/>
      <c r="F12" s="20" t="s">
        <v>13</v>
      </c>
      <c r="G12" s="8"/>
      <c r="H12" s="8"/>
      <c r="I12" s="9"/>
    </row>
    <row r="13" spans="1:11" ht="19.5" thickBot="1" x14ac:dyDescent="0.35">
      <c r="A13" s="22" t="s">
        <v>14</v>
      </c>
      <c r="B13" s="21">
        <v>30</v>
      </c>
      <c r="C13" s="10"/>
      <c r="D13" s="11"/>
      <c r="F13" s="22" t="s">
        <v>14</v>
      </c>
      <c r="G13" s="21">
        <v>30</v>
      </c>
      <c r="H13" s="10"/>
      <c r="I13" s="11"/>
    </row>
    <row r="14" spans="1:11" ht="15.75" thickBot="1" x14ac:dyDescent="0.3">
      <c r="A14" s="5" t="s">
        <v>8</v>
      </c>
      <c r="B14" s="6"/>
      <c r="C14" s="12" t="s">
        <v>9</v>
      </c>
      <c r="D14" s="12">
        <f>B13*$D$8</f>
        <v>104.7</v>
      </c>
      <c r="F14" s="5" t="s">
        <v>15</v>
      </c>
      <c r="G14" s="6"/>
      <c r="H14" s="12" t="s">
        <v>9</v>
      </c>
      <c r="I14" s="12">
        <f>G13*$I$8</f>
        <v>95.4</v>
      </c>
    </row>
    <row r="15" spans="1:11" ht="15.75" thickBot="1" x14ac:dyDescent="0.3">
      <c r="A15" s="5" t="s">
        <v>11</v>
      </c>
      <c r="B15" s="6"/>
      <c r="C15" s="12" t="s">
        <v>9</v>
      </c>
      <c r="D15" s="12">
        <f>$D$9*12</f>
        <v>60</v>
      </c>
      <c r="E15" s="29" t="s">
        <v>16</v>
      </c>
      <c r="F15" s="5" t="s">
        <v>17</v>
      </c>
      <c r="G15" s="6"/>
      <c r="H15" s="12" t="s">
        <v>9</v>
      </c>
      <c r="I15" s="12">
        <f>$I$9*12</f>
        <v>60</v>
      </c>
    </row>
    <row r="16" spans="1:11" ht="15.75" thickBot="1" x14ac:dyDescent="0.3">
      <c r="A16" s="13" t="s">
        <v>18</v>
      </c>
      <c r="B16" s="14"/>
      <c r="C16" s="15">
        <f>SUM(C14:C15)</f>
        <v>0</v>
      </c>
      <c r="D16" s="15">
        <f>SUM(D14:D15)</f>
        <v>164.7</v>
      </c>
      <c r="E16" s="29" t="s">
        <v>19</v>
      </c>
      <c r="F16" s="13" t="s">
        <v>18</v>
      </c>
      <c r="G16" s="14"/>
      <c r="H16" s="15">
        <f>SUM(H14:H15)</f>
        <v>0</v>
      </c>
      <c r="I16" s="15">
        <f>SUM(I14:I15)</f>
        <v>155.4</v>
      </c>
    </row>
    <row r="17" spans="1:13" ht="15.75" thickBot="1" x14ac:dyDescent="0.3">
      <c r="A17" s="13" t="s">
        <v>20</v>
      </c>
      <c r="B17" s="15"/>
      <c r="C17" s="12">
        <f>C16/B13</f>
        <v>0</v>
      </c>
      <c r="D17" s="12">
        <f>D16/B13</f>
        <v>5.4899999999999993</v>
      </c>
      <c r="E17" s="2">
        <f>H17-C17</f>
        <v>0</v>
      </c>
      <c r="F17" s="13" t="s">
        <v>20</v>
      </c>
      <c r="G17" s="15"/>
      <c r="H17" s="12">
        <f>H16/G13</f>
        <v>0</v>
      </c>
      <c r="I17" s="12">
        <f>I16/G13</f>
        <v>5.1800000000000006</v>
      </c>
      <c r="J17" s="2"/>
      <c r="K17" s="2"/>
      <c r="L17" s="2"/>
      <c r="M17" s="2"/>
    </row>
    <row r="18" spans="1:13" ht="16.5" thickBot="1" x14ac:dyDescent="0.3">
      <c r="B18" s="4"/>
      <c r="C18" s="2"/>
      <c r="D18" s="54"/>
      <c r="E18" s="55" t="s">
        <v>21</v>
      </c>
      <c r="F18" s="56">
        <f>I16/D16</f>
        <v>0.94353369763205841</v>
      </c>
      <c r="G18" s="2"/>
      <c r="H18" s="2"/>
      <c r="I18" s="2"/>
      <c r="J18" s="2"/>
      <c r="K18" s="2"/>
      <c r="L18" s="2"/>
      <c r="M18" s="2"/>
    </row>
    <row r="19" spans="1:13" ht="19.5" thickBot="1" x14ac:dyDescent="0.35">
      <c r="A19" s="44" t="s">
        <v>22</v>
      </c>
      <c r="B19" s="45"/>
      <c r="C19" s="45"/>
      <c r="D19" s="45"/>
      <c r="E19" s="50"/>
      <c r="F19" s="51"/>
      <c r="G19" s="46"/>
      <c r="H19" s="47"/>
      <c r="I19" s="47">
        <f>I16-D16</f>
        <v>-9.2999999999999829</v>
      </c>
      <c r="J19" s="2"/>
      <c r="K19" s="2"/>
      <c r="L19" s="2"/>
      <c r="M19" s="2"/>
    </row>
    <row r="20" spans="1:13" ht="15.75" thickBot="1" x14ac:dyDescent="0.3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3" t="s">
        <v>13</v>
      </c>
      <c r="B21" s="8"/>
      <c r="C21" s="8"/>
      <c r="D21" s="9"/>
      <c r="F21" s="23" t="s">
        <v>13</v>
      </c>
      <c r="G21" s="8"/>
      <c r="H21" s="8"/>
      <c r="I21" s="9"/>
      <c r="J21" s="2"/>
      <c r="K21" s="2"/>
      <c r="L21" s="2"/>
      <c r="M21" s="2"/>
    </row>
    <row r="22" spans="1:13" ht="19.5" thickBot="1" x14ac:dyDescent="0.35">
      <c r="A22" s="24" t="s">
        <v>14</v>
      </c>
      <c r="B22" s="25">
        <v>60</v>
      </c>
      <c r="C22" s="10"/>
      <c r="D22" s="11"/>
      <c r="F22" s="24" t="s">
        <v>14</v>
      </c>
      <c r="G22" s="25">
        <v>60</v>
      </c>
      <c r="H22" s="10"/>
      <c r="I22" s="11"/>
      <c r="J22" s="2"/>
      <c r="K22" s="2"/>
      <c r="L22" s="2"/>
      <c r="M22" s="2"/>
    </row>
    <row r="23" spans="1:13" ht="15.75" thickBot="1" x14ac:dyDescent="0.3">
      <c r="A23" s="5" t="s">
        <v>8</v>
      </c>
      <c r="B23" s="6"/>
      <c r="C23" s="12" t="s">
        <v>9</v>
      </c>
      <c r="D23" s="12">
        <f>B22*$D$8</f>
        <v>209.4</v>
      </c>
      <c r="F23" s="5" t="s">
        <v>23</v>
      </c>
      <c r="G23" s="6"/>
      <c r="H23" s="12" t="s">
        <v>9</v>
      </c>
      <c r="I23" s="12">
        <f>G22*$I$8</f>
        <v>190.8</v>
      </c>
      <c r="J23" s="2"/>
      <c r="K23" s="2"/>
      <c r="L23" s="2"/>
      <c r="M23" s="2"/>
    </row>
    <row r="24" spans="1:13" ht="15.75" thickBot="1" x14ac:dyDescent="0.3">
      <c r="A24" s="5" t="s">
        <v>11</v>
      </c>
      <c r="B24" s="6"/>
      <c r="C24" s="12" t="s">
        <v>9</v>
      </c>
      <c r="D24" s="12">
        <f>$D$9*12</f>
        <v>60</v>
      </c>
      <c r="E24" s="29" t="s">
        <v>16</v>
      </c>
      <c r="F24" s="5" t="s">
        <v>24</v>
      </c>
      <c r="G24" s="6"/>
      <c r="H24" s="12" t="s">
        <v>9</v>
      </c>
      <c r="I24" s="12">
        <f>$I$9*12</f>
        <v>60</v>
      </c>
      <c r="J24" s="2"/>
      <c r="K24" s="2"/>
      <c r="L24" s="2"/>
      <c r="M24" s="2"/>
    </row>
    <row r="25" spans="1:13" ht="15.75" thickBot="1" x14ac:dyDescent="0.3">
      <c r="A25" s="13" t="s">
        <v>18</v>
      </c>
      <c r="B25" s="14"/>
      <c r="C25" s="15">
        <f>SUM(C23:C24)</f>
        <v>0</v>
      </c>
      <c r="D25" s="15">
        <f>SUM(D23:D24)</f>
        <v>269.39999999999998</v>
      </c>
      <c r="E25" s="29" t="s">
        <v>19</v>
      </c>
      <c r="F25" s="13" t="s">
        <v>18</v>
      </c>
      <c r="G25" s="14"/>
      <c r="H25" s="15">
        <f>SUM(H23:H24)</f>
        <v>0</v>
      </c>
      <c r="I25" s="15">
        <f>SUM(I23:I24)</f>
        <v>250.8</v>
      </c>
      <c r="J25" s="2"/>
      <c r="K25" s="2"/>
      <c r="L25" s="2"/>
      <c r="M25" s="2"/>
    </row>
    <row r="26" spans="1:13" ht="15.75" thickBot="1" x14ac:dyDescent="0.3">
      <c r="A26" s="13" t="s">
        <v>20</v>
      </c>
      <c r="B26" s="15"/>
      <c r="C26" s="12">
        <f>C25/B22</f>
        <v>0</v>
      </c>
      <c r="D26" s="12">
        <f>D25/B22</f>
        <v>4.4899999999999993</v>
      </c>
      <c r="E26" s="2">
        <f>H26-C26</f>
        <v>0</v>
      </c>
      <c r="F26" s="13" t="s">
        <v>20</v>
      </c>
      <c r="G26" s="15"/>
      <c r="H26" s="12">
        <f>H25/G22</f>
        <v>0</v>
      </c>
      <c r="I26" s="12">
        <f>I25/G22</f>
        <v>4.1800000000000006</v>
      </c>
      <c r="J26" s="2"/>
      <c r="K26" s="2"/>
      <c r="L26" s="2"/>
      <c r="M26" s="2"/>
    </row>
    <row r="27" spans="1:13" ht="16.5" thickBot="1" x14ac:dyDescent="0.3">
      <c r="B27" s="4"/>
      <c r="C27" s="2"/>
      <c r="D27" s="54"/>
      <c r="E27" s="55" t="s">
        <v>21</v>
      </c>
      <c r="F27" s="56">
        <f>I25/D25</f>
        <v>0.93095768374164822</v>
      </c>
      <c r="G27" s="2"/>
      <c r="H27" s="2"/>
      <c r="I27" s="2"/>
      <c r="J27" s="2"/>
      <c r="K27" s="2"/>
      <c r="L27" s="2"/>
      <c r="M27" s="2"/>
    </row>
    <row r="28" spans="1:13" ht="19.5" thickBot="1" x14ac:dyDescent="0.35">
      <c r="A28" s="40" t="s">
        <v>22</v>
      </c>
      <c r="B28" s="41"/>
      <c r="C28" s="41"/>
      <c r="D28" s="41"/>
      <c r="E28" s="49"/>
      <c r="F28" s="52"/>
      <c r="G28" s="42"/>
      <c r="H28" s="43"/>
      <c r="I28" s="43">
        <f>I25-D25</f>
        <v>-18.599999999999966</v>
      </c>
      <c r="J28" s="2"/>
      <c r="K28" s="2"/>
      <c r="L28" s="2"/>
      <c r="M28" s="2"/>
    </row>
    <row r="29" spans="1:13" ht="15.75" thickBot="1" x14ac:dyDescent="0.3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6" t="s">
        <v>13</v>
      </c>
      <c r="B30" s="8"/>
      <c r="C30" s="8"/>
      <c r="D30" s="9"/>
      <c r="F30" s="26" t="s">
        <v>13</v>
      </c>
      <c r="G30" s="8"/>
      <c r="H30" s="8"/>
      <c r="I30" s="9"/>
      <c r="J30" s="2"/>
      <c r="K30" s="2"/>
      <c r="L30" s="2"/>
      <c r="M30" s="2"/>
    </row>
    <row r="31" spans="1:13" ht="19.5" thickBot="1" x14ac:dyDescent="0.35">
      <c r="A31" s="27" t="s">
        <v>14</v>
      </c>
      <c r="B31" s="28">
        <v>120</v>
      </c>
      <c r="C31" s="10"/>
      <c r="D31" s="11"/>
      <c r="F31" s="27" t="s">
        <v>14</v>
      </c>
      <c r="G31" s="28">
        <v>120</v>
      </c>
      <c r="H31" s="10"/>
      <c r="I31" s="11"/>
      <c r="J31" s="2"/>
      <c r="K31" s="2"/>
      <c r="L31" s="2"/>
      <c r="M31" s="2"/>
    </row>
    <row r="32" spans="1:13" ht="15.75" thickBot="1" x14ac:dyDescent="0.3">
      <c r="A32" s="5" t="s">
        <v>8</v>
      </c>
      <c r="B32" s="6"/>
      <c r="C32" s="12" t="s">
        <v>9</v>
      </c>
      <c r="D32" s="12">
        <f>B31*$D$8</f>
        <v>418.8</v>
      </c>
      <c r="F32" s="5" t="s">
        <v>23</v>
      </c>
      <c r="G32" s="6"/>
      <c r="H32" s="12" t="s">
        <v>9</v>
      </c>
      <c r="I32" s="12">
        <f>G31*$I$8</f>
        <v>381.6</v>
      </c>
      <c r="J32" s="2"/>
      <c r="K32" s="2"/>
      <c r="L32" s="2"/>
      <c r="M32" s="2"/>
    </row>
    <row r="33" spans="1:13" ht="15.75" thickBot="1" x14ac:dyDescent="0.3">
      <c r="A33" s="5" t="s">
        <v>11</v>
      </c>
      <c r="B33" s="6"/>
      <c r="C33" s="12" t="s">
        <v>9</v>
      </c>
      <c r="D33" s="12">
        <f>$D$9*12</f>
        <v>60</v>
      </c>
      <c r="E33" s="29" t="s">
        <v>16</v>
      </c>
      <c r="F33" s="5" t="s">
        <v>24</v>
      </c>
      <c r="G33" s="6"/>
      <c r="H33" s="12" t="s">
        <v>9</v>
      </c>
      <c r="I33" s="12">
        <f>$I$9*12</f>
        <v>60</v>
      </c>
      <c r="J33" s="2"/>
      <c r="K33" s="2"/>
      <c r="L33" s="2"/>
      <c r="M33" s="2"/>
    </row>
    <row r="34" spans="1:13" ht="15.75" thickBot="1" x14ac:dyDescent="0.3">
      <c r="A34" s="13" t="s">
        <v>18</v>
      </c>
      <c r="B34" s="14"/>
      <c r="C34" s="15">
        <f>SUM(C32:C33)</f>
        <v>0</v>
      </c>
      <c r="D34" s="15">
        <f>SUM(D32:D33)</f>
        <v>478.8</v>
      </c>
      <c r="E34" s="29" t="s">
        <v>19</v>
      </c>
      <c r="F34" s="13" t="s">
        <v>18</v>
      </c>
      <c r="G34" s="14"/>
      <c r="H34" s="15">
        <f>SUM(H32:H33)</f>
        <v>0</v>
      </c>
      <c r="I34" s="15">
        <f>SUM(I32:I33)</f>
        <v>441.6</v>
      </c>
      <c r="J34" s="2"/>
      <c r="K34" s="2"/>
      <c r="L34" s="2"/>
      <c r="M34" s="2"/>
    </row>
    <row r="35" spans="1:13" ht="15.75" thickBot="1" x14ac:dyDescent="0.3">
      <c r="A35" s="13" t="s">
        <v>20</v>
      </c>
      <c r="B35" s="15"/>
      <c r="C35" s="12">
        <f>C34/B31</f>
        <v>0</v>
      </c>
      <c r="D35" s="12">
        <f>D34/B31</f>
        <v>3.99</v>
      </c>
      <c r="E35" s="2">
        <f>H35-C35</f>
        <v>0</v>
      </c>
      <c r="F35" s="13" t="s">
        <v>20</v>
      </c>
      <c r="G35" s="15"/>
      <c r="H35" s="12">
        <f>H34/G31</f>
        <v>0</v>
      </c>
      <c r="I35" s="12">
        <f>I34/G31</f>
        <v>3.68</v>
      </c>
      <c r="J35" s="2"/>
      <c r="K35" s="2"/>
      <c r="L35" s="2"/>
      <c r="M35" s="2"/>
    </row>
    <row r="36" spans="1:13" ht="16.5" thickBot="1" x14ac:dyDescent="0.3">
      <c r="B36" s="4"/>
      <c r="C36" s="2"/>
      <c r="D36" s="54"/>
      <c r="E36" s="55" t="s">
        <v>21</v>
      </c>
      <c r="F36" s="56">
        <f>I34/D34</f>
        <v>0.92230576441102763</v>
      </c>
      <c r="G36" s="2"/>
      <c r="H36" s="2"/>
      <c r="I36" s="2"/>
      <c r="J36" s="2"/>
      <c r="K36" s="2"/>
      <c r="L36" s="2"/>
      <c r="M36" s="2"/>
    </row>
    <row r="37" spans="1:13" ht="19.5" thickBot="1" x14ac:dyDescent="0.35">
      <c r="A37" s="36" t="s">
        <v>22</v>
      </c>
      <c r="B37" s="37"/>
      <c r="C37" s="37"/>
      <c r="D37" s="37"/>
      <c r="E37" s="48"/>
      <c r="F37" s="53"/>
      <c r="G37" s="38"/>
      <c r="H37" s="39"/>
      <c r="I37" s="39">
        <f>I34-D34</f>
        <v>-37.199999999999989</v>
      </c>
      <c r="J37" s="2"/>
      <c r="K37" s="2"/>
      <c r="L37" s="2"/>
      <c r="M37" s="2"/>
    </row>
    <row r="38" spans="1:13" ht="18.75" x14ac:dyDescent="0.3">
      <c r="A38" s="62"/>
      <c r="B38" s="63"/>
      <c r="C38" s="63"/>
      <c r="D38" s="63"/>
      <c r="E38" s="64"/>
      <c r="F38" s="65"/>
      <c r="G38" s="63"/>
      <c r="H38" s="66"/>
      <c r="I38" s="66"/>
      <c r="J38" s="2"/>
      <c r="K38" s="2"/>
      <c r="L38" s="2"/>
      <c r="M38" s="2"/>
    </row>
    <row r="39" spans="1:13" ht="15.75" x14ac:dyDescent="0.25">
      <c r="A39" s="62" t="s">
        <v>25</v>
      </c>
      <c r="B39" s="63"/>
      <c r="C39" s="63">
        <f>D26</f>
        <v>4.4899999999999993</v>
      </c>
      <c r="D39" s="63" t="s">
        <v>26</v>
      </c>
      <c r="E39" s="64"/>
      <c r="F39" s="65"/>
      <c r="G39" s="63"/>
      <c r="H39" s="63">
        <f>I26</f>
        <v>4.1800000000000006</v>
      </c>
      <c r="I39" s="63" t="s">
        <v>26</v>
      </c>
      <c r="J39" s="2"/>
      <c r="K39" s="2"/>
      <c r="L39" s="2"/>
      <c r="M39" s="2"/>
    </row>
    <row r="40" spans="1:13" ht="15.75" x14ac:dyDescent="0.25">
      <c r="A40" s="62"/>
      <c r="B40" s="63"/>
      <c r="C40" s="63"/>
      <c r="D40" s="63"/>
      <c r="E40" s="64"/>
      <c r="F40" s="65"/>
      <c r="G40" s="63"/>
      <c r="H40" s="63"/>
      <c r="I40" s="63"/>
      <c r="J40" s="2"/>
      <c r="K40" s="2"/>
      <c r="L40" s="2"/>
      <c r="M40" s="2"/>
    </row>
    <row r="41" spans="1:13" ht="15.75" x14ac:dyDescent="0.25">
      <c r="A41" s="62" t="s">
        <v>27</v>
      </c>
      <c r="B41" s="63"/>
      <c r="C41" s="71" t="s">
        <v>28</v>
      </c>
      <c r="D41" s="72"/>
      <c r="E41" s="73"/>
      <c r="F41" s="74"/>
      <c r="G41" s="72"/>
      <c r="H41" s="72"/>
      <c r="I41" s="72"/>
      <c r="J41" s="2"/>
      <c r="K41" s="2"/>
      <c r="L41" s="2"/>
      <c r="M41" s="2"/>
    </row>
    <row r="42" spans="1:13" ht="15.75" x14ac:dyDescent="0.25">
      <c r="A42" s="62" t="s">
        <v>29</v>
      </c>
      <c r="B42" s="63"/>
      <c r="C42" s="71" t="s">
        <v>30</v>
      </c>
      <c r="D42" s="72"/>
      <c r="E42" s="73"/>
      <c r="F42" s="74"/>
      <c r="G42" s="72"/>
      <c r="H42" s="72"/>
      <c r="I42" s="72"/>
      <c r="J42" s="2"/>
      <c r="K42" s="2"/>
      <c r="L42" s="2"/>
      <c r="M42" s="2"/>
    </row>
    <row r="43" spans="1:13" ht="15.75" x14ac:dyDescent="0.25">
      <c r="A43" s="62"/>
      <c r="B43" s="63"/>
      <c r="C43" s="71"/>
      <c r="D43" s="75" t="s">
        <v>31</v>
      </c>
      <c r="E43" s="73"/>
      <c r="F43" s="74"/>
      <c r="G43" s="72"/>
      <c r="H43" s="72"/>
      <c r="I43" s="72"/>
      <c r="J43" s="2"/>
      <c r="K43" s="2"/>
      <c r="L43" s="2"/>
      <c r="M43" s="2"/>
    </row>
    <row r="44" spans="1:13" ht="15.75" x14ac:dyDescent="0.25">
      <c r="A44" s="62"/>
      <c r="B44" s="63"/>
      <c r="C44" s="71"/>
      <c r="D44" s="75" t="s">
        <v>32</v>
      </c>
      <c r="E44" s="73"/>
      <c r="F44" s="74"/>
      <c r="G44" s="72"/>
      <c r="H44" s="72"/>
      <c r="I44" s="72"/>
      <c r="J44" s="2"/>
      <c r="K44" s="2"/>
      <c r="L44" s="2"/>
      <c r="M44" s="2"/>
    </row>
    <row r="45" spans="1:13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.75" x14ac:dyDescent="0.25">
      <c r="A46" s="17" t="s">
        <v>33</v>
      </c>
      <c r="B46" s="17"/>
      <c r="C46" s="17"/>
      <c r="D46" s="17"/>
      <c r="E46" s="16"/>
      <c r="F46" s="16"/>
      <c r="K46" s="2"/>
      <c r="L46" s="2"/>
      <c r="M46" s="2"/>
    </row>
    <row r="47" spans="1:13" x14ac:dyDescent="0.25">
      <c r="A47" t="s">
        <v>34</v>
      </c>
      <c r="K47" s="2"/>
      <c r="L47" s="2"/>
      <c r="M47" s="2"/>
    </row>
    <row r="48" spans="1:13" x14ac:dyDescent="0.25">
      <c r="A48" t="s">
        <v>35</v>
      </c>
      <c r="B48" t="s">
        <v>36</v>
      </c>
      <c r="K48" s="2"/>
      <c r="L48" s="2"/>
      <c r="M48" s="2"/>
    </row>
    <row r="49" spans="1:13" x14ac:dyDescent="0.25">
      <c r="A49" t="s">
        <v>37</v>
      </c>
      <c r="B49" t="s">
        <v>38</v>
      </c>
      <c r="D49" t="s">
        <v>39</v>
      </c>
      <c r="K49" s="2"/>
      <c r="L49" s="2"/>
      <c r="M49" s="2"/>
    </row>
    <row r="50" spans="1:13" x14ac:dyDescent="0.25">
      <c r="A50" t="s">
        <v>40</v>
      </c>
      <c r="B50" s="58">
        <v>377323</v>
      </c>
      <c r="C50" t="s">
        <v>41</v>
      </c>
      <c r="K50" s="2"/>
      <c r="L50" s="2"/>
      <c r="M50" s="2"/>
    </row>
    <row r="51" spans="1:13" x14ac:dyDescent="0.25">
      <c r="A51" t="s">
        <v>42</v>
      </c>
      <c r="B51" s="58">
        <v>2100</v>
      </c>
      <c r="K51" s="2"/>
      <c r="L51" s="2"/>
      <c r="M51" s="2"/>
    </row>
    <row r="52" spans="1:13" x14ac:dyDescent="0.25">
      <c r="B52" s="58"/>
      <c r="K52" s="2"/>
      <c r="L52" s="2"/>
      <c r="M52" s="2"/>
    </row>
    <row r="53" spans="1:13" x14ac:dyDescent="0.25">
      <c r="A53" s="19" t="s">
        <v>43</v>
      </c>
      <c r="B53" s="58"/>
      <c r="K53" s="2"/>
      <c r="L53" s="2"/>
      <c r="M53" s="2"/>
    </row>
    <row r="54" spans="1:13" x14ac:dyDescent="0.25">
      <c r="C54" s="18" t="s">
        <v>44</v>
      </c>
      <c r="H54" s="18" t="s">
        <v>45</v>
      </c>
      <c r="K54" s="2"/>
      <c r="L54" s="2"/>
      <c r="M54" s="2"/>
    </row>
    <row r="55" spans="1:13" ht="15.75" thickBot="1" x14ac:dyDescent="0.3">
      <c r="B55" s="29" t="s">
        <v>46</v>
      </c>
      <c r="C55" s="18" t="s">
        <v>46</v>
      </c>
      <c r="G55" s="29" t="s">
        <v>46</v>
      </c>
      <c r="H55" s="18" t="s">
        <v>46</v>
      </c>
      <c r="I55" s="3"/>
      <c r="J55" s="3"/>
      <c r="K55" s="2"/>
      <c r="L55" s="2"/>
      <c r="M55" s="2"/>
    </row>
    <row r="56" spans="1:13" ht="15.75" thickBot="1" x14ac:dyDescent="0.3">
      <c r="A56" t="s">
        <v>47</v>
      </c>
      <c r="B56" s="6">
        <f>D8</f>
        <v>3.49</v>
      </c>
      <c r="C56" s="3">
        <f>B50*B56</f>
        <v>1316857.27</v>
      </c>
      <c r="G56" s="32">
        <f>I8</f>
        <v>3.18</v>
      </c>
      <c r="H56" s="3">
        <f>B50*G56</f>
        <v>1199887.1400000001</v>
      </c>
      <c r="I56" s="3"/>
      <c r="J56" s="3"/>
      <c r="K56" s="2"/>
      <c r="L56" s="2"/>
      <c r="M56" s="2"/>
    </row>
    <row r="57" spans="1:13" ht="15.75" thickBot="1" x14ac:dyDescent="0.3">
      <c r="A57" t="s">
        <v>48</v>
      </c>
      <c r="B57" s="7">
        <f>D9</f>
        <v>5</v>
      </c>
      <c r="C57" s="59">
        <f>B51*B57*12</f>
        <v>126000</v>
      </c>
      <c r="G57" s="12">
        <f>I9</f>
        <v>5</v>
      </c>
      <c r="H57" s="59">
        <f>B51*G57*12</f>
        <v>126000</v>
      </c>
      <c r="I57" s="3"/>
      <c r="J57" s="3"/>
      <c r="K57" s="2"/>
      <c r="L57" s="2"/>
      <c r="M57" s="2"/>
    </row>
    <row r="58" spans="1:13" x14ac:dyDescent="0.25">
      <c r="A58" s="31" t="s">
        <v>49</v>
      </c>
      <c r="B58" s="31"/>
      <c r="C58" s="61">
        <f>SUM(C56:C57)</f>
        <v>1442857.27</v>
      </c>
      <c r="H58" s="61">
        <f>SUM(H56:H57)</f>
        <v>1325887.1400000001</v>
      </c>
      <c r="I58" s="3"/>
      <c r="J58" s="3"/>
      <c r="K58" s="2"/>
      <c r="L58" s="2"/>
      <c r="M58" s="2"/>
    </row>
    <row r="59" spans="1:13" x14ac:dyDescent="0.25">
      <c r="A59" t="s">
        <v>50</v>
      </c>
      <c r="C59">
        <f>ROUND(C58/B50,2)</f>
        <v>3.82</v>
      </c>
      <c r="D59" t="s">
        <v>26</v>
      </c>
      <c r="H59">
        <f>ROUND(H58/B50,2)</f>
        <v>3.51</v>
      </c>
      <c r="I59" t="s">
        <v>26</v>
      </c>
      <c r="J59" s="3"/>
      <c r="K59" s="2"/>
      <c r="L59" s="2"/>
      <c r="M59" s="2"/>
    </row>
    <row r="60" spans="1:13" x14ac:dyDescent="0.25">
      <c r="K60" s="2"/>
      <c r="L60" s="2"/>
      <c r="M60" s="2"/>
    </row>
    <row r="61" spans="1:13" x14ac:dyDescent="0.25">
      <c r="A61" s="19" t="s">
        <v>51</v>
      </c>
      <c r="C61" s="3">
        <f>C39</f>
        <v>4.4899999999999993</v>
      </c>
      <c r="D61" t="s">
        <v>26</v>
      </c>
      <c r="H61" s="3">
        <f>H39</f>
        <v>4.1800000000000006</v>
      </c>
      <c r="I61" t="s">
        <v>26</v>
      </c>
      <c r="K61" s="2"/>
      <c r="L61" s="2"/>
      <c r="M61" s="2"/>
    </row>
    <row r="62" spans="1:13" ht="30" x14ac:dyDescent="0.25">
      <c r="A62" s="68" t="s">
        <v>52</v>
      </c>
      <c r="C62" s="3">
        <f>B50*C39</f>
        <v>1694180.2699999998</v>
      </c>
      <c r="D62" t="s">
        <v>46</v>
      </c>
      <c r="H62" s="3">
        <f>B50*H39</f>
        <v>1577210.1400000001</v>
      </c>
      <c r="I62" s="3" t="s">
        <v>46</v>
      </c>
      <c r="K62" s="2"/>
      <c r="L62" s="2"/>
      <c r="M62" s="2"/>
    </row>
    <row r="63" spans="1:13" x14ac:dyDescent="0.25">
      <c r="A63" s="68"/>
      <c r="C63" s="3"/>
      <c r="H63" s="3"/>
      <c r="I63" s="3"/>
      <c r="K63" s="2"/>
      <c r="L63" s="2"/>
      <c r="M63" s="2"/>
    </row>
    <row r="64" spans="1:13" ht="30" customHeight="1" x14ac:dyDescent="0.25">
      <c r="A64" s="68" t="s">
        <v>53</v>
      </c>
      <c r="B64" s="31"/>
      <c r="C64" s="60">
        <f>C62-H62</f>
        <v>116970.12999999966</v>
      </c>
      <c r="D64" t="s">
        <v>46</v>
      </c>
      <c r="E64" s="69" t="s">
        <v>54</v>
      </c>
      <c r="F64" s="86" t="s">
        <v>55</v>
      </c>
      <c r="G64" s="86"/>
      <c r="H64" s="86"/>
      <c r="I64" s="86"/>
      <c r="J64" s="3"/>
      <c r="K64" s="2"/>
      <c r="L64" s="2"/>
      <c r="M64" s="2"/>
    </row>
    <row r="65" spans="1:13" x14ac:dyDescent="0.25"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68"/>
      <c r="C66" s="3" t="s">
        <v>56</v>
      </c>
      <c r="E66" s="69"/>
      <c r="F66" s="68"/>
      <c r="G66" s="68"/>
      <c r="H66" s="68"/>
      <c r="I66" s="68"/>
      <c r="K66" s="2"/>
      <c r="L66" s="2"/>
      <c r="M66" s="2"/>
    </row>
    <row r="67" spans="1:13" x14ac:dyDescent="0.25">
      <c r="A67" s="68"/>
      <c r="C67" s="3" t="s">
        <v>57</v>
      </c>
      <c r="H67" s="3"/>
      <c r="I67" s="3"/>
      <c r="K67" s="2"/>
      <c r="L67" s="2"/>
      <c r="M67" s="2"/>
    </row>
    <row r="68" spans="1:13" x14ac:dyDescent="0.25">
      <c r="A68" s="68"/>
      <c r="C68" s="3"/>
      <c r="H68" s="3"/>
      <c r="I68" s="3"/>
      <c r="K68" s="2"/>
      <c r="L68" s="2"/>
      <c r="M68" s="2"/>
    </row>
    <row r="69" spans="1:13" x14ac:dyDescent="0.25">
      <c r="A69" s="68"/>
      <c r="C69" s="3"/>
      <c r="H69" s="3"/>
      <c r="I69" s="3"/>
      <c r="K69" s="2"/>
      <c r="L69" s="2"/>
      <c r="M69" s="2"/>
    </row>
    <row r="70" spans="1:13" x14ac:dyDescent="0.25">
      <c r="A70" s="16" t="s">
        <v>58</v>
      </c>
      <c r="B70" s="16"/>
      <c r="C70" s="16"/>
      <c r="K70" s="2"/>
      <c r="L70" s="2"/>
      <c r="M70" s="2"/>
    </row>
    <row r="71" spans="1:13" x14ac:dyDescent="0.25">
      <c r="A71" s="76" t="s">
        <v>59</v>
      </c>
      <c r="B71" t="s">
        <v>60</v>
      </c>
      <c r="K71" s="3"/>
      <c r="L71" s="3"/>
      <c r="M71" s="3"/>
    </row>
    <row r="72" spans="1:13" x14ac:dyDescent="0.25">
      <c r="A72" s="76" t="s">
        <v>61</v>
      </c>
      <c r="B72" t="s">
        <v>62</v>
      </c>
      <c r="I72" s="3"/>
    </row>
    <row r="73" spans="1:13" x14ac:dyDescent="0.25">
      <c r="A73" s="68"/>
      <c r="B73" s="18" t="s">
        <v>63</v>
      </c>
      <c r="C73" s="3" t="s">
        <v>64</v>
      </c>
      <c r="H73" s="3"/>
      <c r="I73" s="3"/>
    </row>
    <row r="74" spans="1:13" x14ac:dyDescent="0.25">
      <c r="A74" s="68"/>
      <c r="B74" s="18" t="s">
        <v>63</v>
      </c>
      <c r="C74" s="3" t="s">
        <v>65</v>
      </c>
      <c r="H74" s="3"/>
      <c r="I74" s="3"/>
    </row>
    <row r="75" spans="1:13" x14ac:dyDescent="0.25">
      <c r="A75" s="68"/>
      <c r="B75" s="18"/>
      <c r="C75" s="3" t="s">
        <v>66</v>
      </c>
      <c r="H75" s="3"/>
      <c r="I75" s="3"/>
    </row>
    <row r="76" spans="1:13" x14ac:dyDescent="0.25">
      <c r="A76" s="68"/>
      <c r="B76" s="18"/>
      <c r="C76" s="3" t="s">
        <v>67</v>
      </c>
      <c r="H76" s="3"/>
      <c r="I76" s="3"/>
    </row>
    <row r="77" spans="1:13" x14ac:dyDescent="0.25">
      <c r="A77" s="68"/>
      <c r="B77" s="18" t="s">
        <v>63</v>
      </c>
      <c r="C77" s="3" t="s">
        <v>68</v>
      </c>
      <c r="D77" t="s">
        <v>69</v>
      </c>
      <c r="H77" s="3"/>
      <c r="I77" s="3"/>
    </row>
    <row r="78" spans="1:13" x14ac:dyDescent="0.25">
      <c r="A78" s="76" t="s">
        <v>70</v>
      </c>
      <c r="B78" s="30" t="s">
        <v>71</v>
      </c>
      <c r="C78" s="3"/>
      <c r="H78" s="3"/>
      <c r="I78" s="3"/>
    </row>
    <row r="79" spans="1:13" x14ac:dyDescent="0.25">
      <c r="A79" s="68"/>
      <c r="C79" s="3"/>
      <c r="H79" s="3"/>
      <c r="I79" s="3"/>
    </row>
    <row r="80" spans="1:13" x14ac:dyDescent="0.25">
      <c r="A80" s="77" t="s">
        <v>72</v>
      </c>
      <c r="B80" s="77"/>
      <c r="C80" s="78" t="s">
        <v>73</v>
      </c>
      <c r="H80" s="3"/>
      <c r="I80" s="3"/>
    </row>
    <row r="81" spans="1:10" x14ac:dyDescent="0.25">
      <c r="A81" s="77"/>
      <c r="B81" s="77"/>
      <c r="C81" s="79">
        <v>2020</v>
      </c>
      <c r="H81" s="3"/>
      <c r="I81" s="3"/>
    </row>
    <row r="82" spans="1:10" x14ac:dyDescent="0.25">
      <c r="A82" s="77"/>
      <c r="B82" s="80" t="s">
        <v>74</v>
      </c>
      <c r="C82" s="78" t="s">
        <v>46</v>
      </c>
      <c r="H82" s="3"/>
      <c r="I82" s="3"/>
      <c r="J82" s="3"/>
    </row>
    <row r="83" spans="1:10" x14ac:dyDescent="0.25">
      <c r="A83" s="77" t="s">
        <v>75</v>
      </c>
      <c r="B83" s="81">
        <v>4313001</v>
      </c>
      <c r="C83" s="82">
        <v>103368.13</v>
      </c>
      <c r="D83" s="2"/>
      <c r="E83" s="57"/>
      <c r="F83" s="2"/>
      <c r="H83" s="3"/>
      <c r="I83" s="3"/>
      <c r="J83" s="3"/>
    </row>
    <row r="84" spans="1:10" x14ac:dyDescent="0.25">
      <c r="A84" s="77" t="s">
        <v>76</v>
      </c>
      <c r="B84" s="81">
        <v>4313003</v>
      </c>
      <c r="C84" s="83">
        <v>355803.11</v>
      </c>
      <c r="D84" s="2"/>
      <c r="E84" s="57"/>
      <c r="F84" s="2"/>
      <c r="H84" s="3"/>
      <c r="I84" s="3"/>
      <c r="J84" s="3"/>
    </row>
    <row r="85" spans="1:10" x14ac:dyDescent="0.25">
      <c r="A85" s="77"/>
      <c r="B85" s="84"/>
      <c r="C85" s="82"/>
      <c r="D85" s="2"/>
      <c r="E85" s="2"/>
      <c r="F85" s="57"/>
      <c r="H85" s="3"/>
      <c r="I85" s="3"/>
      <c r="J85" s="3"/>
    </row>
    <row r="86" spans="1:10" ht="15.75" thickBot="1" x14ac:dyDescent="0.3">
      <c r="A86" s="77" t="s">
        <v>77</v>
      </c>
      <c r="B86" s="84"/>
      <c r="C86" s="85">
        <f>SUM(C83:C85)</f>
        <v>459171.24</v>
      </c>
      <c r="D86" s="2"/>
      <c r="E86" s="2"/>
      <c r="F86" s="57"/>
      <c r="H86" s="3"/>
      <c r="I86" s="3"/>
      <c r="J86" s="3"/>
    </row>
    <row r="87" spans="1:10" ht="15.75" thickTop="1" x14ac:dyDescent="0.25">
      <c r="B87" s="3"/>
      <c r="C87" s="3"/>
      <c r="D87" s="3"/>
      <c r="E87" s="3"/>
      <c r="F87" s="3"/>
      <c r="H87" s="3"/>
      <c r="I87" s="3"/>
      <c r="J87" s="3"/>
    </row>
  </sheetData>
  <mergeCells count="1">
    <mergeCell ref="F64:I64"/>
  </mergeCells>
  <printOptions horizontalCentered="1" verticalCentered="1"/>
  <pageMargins left="0.70866141732283472" right="0.70866141732283472" top="0.59055118110236227" bottom="0.39370078740157483" header="0.31496062992125984" footer="0.31496062992125984"/>
  <pageSetup paperSize="9" scale="57" orientation="portrait" r:id="rId1"/>
  <headerFooter>
    <oddHeader>&amp;RAnlage  3
Seite 1</oddHeader>
  </headerFooter>
  <colBreaks count="1" manualBreakCount="1">
    <brk id="10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56CB4-70FE-42F5-BE6C-F87E2823CC33}">
  <dimension ref="B3:G14"/>
  <sheetViews>
    <sheetView zoomScaleNormal="100" workbookViewId="0">
      <selection activeCell="B2" sqref="B2"/>
    </sheetView>
  </sheetViews>
  <sheetFormatPr baseColWidth="10" defaultColWidth="11.42578125" defaultRowHeight="15" x14ac:dyDescent="0.25"/>
  <sheetData>
    <row r="3" spans="2:7" x14ac:dyDescent="0.25">
      <c r="B3" s="19" t="s">
        <v>78</v>
      </c>
    </row>
    <row r="5" spans="2:7" x14ac:dyDescent="0.25">
      <c r="E5" s="18" t="s">
        <v>79</v>
      </c>
      <c r="F5" s="18"/>
      <c r="G5" s="18" t="s">
        <v>7</v>
      </c>
    </row>
    <row r="6" spans="2:7" x14ac:dyDescent="0.25">
      <c r="B6" s="19" t="s">
        <v>80</v>
      </c>
      <c r="E6" s="18" t="s">
        <v>26</v>
      </c>
      <c r="G6" s="18" t="s">
        <v>26</v>
      </c>
    </row>
    <row r="8" spans="2:7" x14ac:dyDescent="0.25">
      <c r="B8" t="s">
        <v>81</v>
      </c>
      <c r="E8" s="29" t="s">
        <v>9</v>
      </c>
      <c r="G8">
        <v>3.96</v>
      </c>
    </row>
    <row r="10" spans="2:7" x14ac:dyDescent="0.25">
      <c r="B10" t="s">
        <v>82</v>
      </c>
      <c r="E10" s="29" t="s">
        <v>9</v>
      </c>
      <c r="G10">
        <v>3.49</v>
      </c>
    </row>
    <row r="14" spans="2:7" x14ac:dyDescent="0.25">
      <c r="B14" s="19" t="s">
        <v>83</v>
      </c>
    </row>
  </sheetData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portrait" verticalDpi="0" r:id="rId1"/>
  <headerFooter>
    <oddHeader>&amp;RAnlage 3
Seite 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74D69-70FF-45EA-875D-3D59DB3B1DB3}">
  <dimension ref="B3:G26"/>
  <sheetViews>
    <sheetView zoomScaleNormal="100" workbookViewId="0">
      <selection activeCell="J35" sqref="J35"/>
    </sheetView>
  </sheetViews>
  <sheetFormatPr baseColWidth="10" defaultColWidth="11.42578125" defaultRowHeight="15" x14ac:dyDescent="0.25"/>
  <sheetData>
    <row r="3" spans="2:7" x14ac:dyDescent="0.25">
      <c r="B3" s="19" t="s">
        <v>84</v>
      </c>
    </row>
    <row r="4" spans="2:7" x14ac:dyDescent="0.25">
      <c r="B4" s="19" t="s">
        <v>85</v>
      </c>
    </row>
    <row r="5" spans="2:7" x14ac:dyDescent="0.25">
      <c r="B5" s="19"/>
    </row>
    <row r="6" spans="2:7" x14ac:dyDescent="0.25">
      <c r="E6" s="18" t="s">
        <v>79</v>
      </c>
      <c r="F6" s="18"/>
      <c r="G6" s="18" t="s">
        <v>7</v>
      </c>
    </row>
    <row r="7" spans="2:7" x14ac:dyDescent="0.25">
      <c r="B7" s="19" t="s">
        <v>86</v>
      </c>
      <c r="E7" s="18" t="s">
        <v>26</v>
      </c>
      <c r="G7" s="18" t="s">
        <v>26</v>
      </c>
    </row>
    <row r="9" spans="2:7" x14ac:dyDescent="0.25">
      <c r="B9" t="s">
        <v>87</v>
      </c>
      <c r="D9" t="s">
        <v>88</v>
      </c>
      <c r="E9" s="2" t="s">
        <v>9</v>
      </c>
      <c r="F9" s="3"/>
      <c r="G9" s="3">
        <v>3.18</v>
      </c>
    </row>
    <row r="13" spans="2:7" x14ac:dyDescent="0.25">
      <c r="B13" s="19" t="s">
        <v>89</v>
      </c>
    </row>
    <row r="15" spans="2:7" x14ac:dyDescent="0.25">
      <c r="E15" s="18" t="s">
        <v>79</v>
      </c>
      <c r="F15" s="18"/>
      <c r="G15" s="18" t="s">
        <v>7</v>
      </c>
    </row>
    <row r="16" spans="2:7" x14ac:dyDescent="0.25">
      <c r="E16" s="18" t="s">
        <v>26</v>
      </c>
      <c r="G16" s="18" t="s">
        <v>26</v>
      </c>
    </row>
    <row r="18" spans="2:7" x14ac:dyDescent="0.25">
      <c r="B18" t="s">
        <v>90</v>
      </c>
      <c r="D18" t="s">
        <v>91</v>
      </c>
      <c r="E18" s="2" t="s">
        <v>9</v>
      </c>
      <c r="G18" s="3">
        <v>5</v>
      </c>
    </row>
    <row r="19" spans="2:7" x14ac:dyDescent="0.25">
      <c r="C19" s="30" t="s">
        <v>92</v>
      </c>
      <c r="E19" s="3"/>
      <c r="G19" s="3"/>
    </row>
    <row r="20" spans="2:7" x14ac:dyDescent="0.25">
      <c r="C20" t="s">
        <v>93</v>
      </c>
      <c r="E20" s="3"/>
      <c r="G20" s="3"/>
    </row>
    <row r="21" spans="2:7" x14ac:dyDescent="0.25">
      <c r="C21" t="s">
        <v>94</v>
      </c>
      <c r="E21" s="3"/>
      <c r="G21" s="3"/>
    </row>
    <row r="22" spans="2:7" x14ac:dyDescent="0.25">
      <c r="B22" t="s">
        <v>95</v>
      </c>
      <c r="E22" s="2" t="s">
        <v>9</v>
      </c>
      <c r="G22" s="3">
        <v>20</v>
      </c>
    </row>
    <row r="23" spans="2:7" x14ac:dyDescent="0.25">
      <c r="B23" t="s">
        <v>96</v>
      </c>
      <c r="E23" s="2" t="s">
        <v>9</v>
      </c>
      <c r="G23" s="3">
        <v>80</v>
      </c>
    </row>
    <row r="24" spans="2:7" x14ac:dyDescent="0.25">
      <c r="B24" t="s">
        <v>97</v>
      </c>
      <c r="E24" s="2" t="s">
        <v>9</v>
      </c>
      <c r="G24" s="2" t="s">
        <v>9</v>
      </c>
    </row>
    <row r="25" spans="2:7" x14ac:dyDescent="0.25">
      <c r="B25" t="s">
        <v>98</v>
      </c>
      <c r="E25" s="2" t="s">
        <v>9</v>
      </c>
      <c r="G25" s="2" t="s">
        <v>9</v>
      </c>
    </row>
    <row r="26" spans="2:7" x14ac:dyDescent="0.25">
      <c r="B26" t="s">
        <v>99</v>
      </c>
      <c r="E26" s="2" t="s">
        <v>9</v>
      </c>
      <c r="G26" s="3">
        <v>200</v>
      </c>
    </row>
  </sheetData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portrait" verticalDpi="0" r:id="rId1"/>
  <headerFooter>
    <oddHeader>&amp;RAnlage 3
Seite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PV Statur Quo</vt:lpstr>
      <vt:lpstr>Gebühren RaBu</vt:lpstr>
      <vt:lpstr>AW-Gebühren AZV Kalk</vt:lpstr>
      <vt:lpstr>'PV Statur Quo'!Druckbereich</vt:lpstr>
    </vt:vector>
  </TitlesOfParts>
  <Manager/>
  <Company>WSR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Kuke, Eberhard</dc:creator>
  <cp:keywords/>
  <dc:description/>
  <cp:lastModifiedBy>Antje Weißmantel-Schmidt</cp:lastModifiedBy>
  <cp:revision/>
  <dcterms:created xsi:type="dcterms:W3CDTF">2020-10-07T05:59:45Z</dcterms:created>
  <dcterms:modified xsi:type="dcterms:W3CDTF">2022-05-31T06:41:38Z</dcterms:modified>
  <cp:category/>
  <cp:contentStatus/>
</cp:coreProperties>
</file>